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-30" windowWidth="9690" windowHeight="4785"/>
  </bookViews>
  <sheets>
    <sheet name="buget_18.03.2025" sheetId="497" r:id="rId1"/>
  </sheets>
  <definedNames>
    <definedName name="_cap57" localSheetId="0">#REF!</definedName>
    <definedName name="_cap57">#REF!</definedName>
    <definedName name="_cap59" localSheetId="0">#REF!</definedName>
    <definedName name="_cap59">#REF!</definedName>
    <definedName name="_cap60" localSheetId="0">#REF!</definedName>
    <definedName name="_cap60">#REF!</definedName>
    <definedName name="_cap63" localSheetId="0">#REF!</definedName>
    <definedName name="_cap63">#REF!</definedName>
    <definedName name="_cap68" localSheetId="0">#REF!</definedName>
    <definedName name="_cap68">#REF!</definedName>
    <definedName name="_cap72" localSheetId="0">#REF!</definedName>
    <definedName name="_cap72">#REF!</definedName>
    <definedName name="_cap96" localSheetId="0">#REF!</definedName>
    <definedName name="_cap96">#REF!</definedName>
    <definedName name="A" localSheetId="0">#REF!</definedName>
    <definedName name="A">#REF!</definedName>
    <definedName name="B" localSheetId="0">#REF!</definedName>
    <definedName name="B">#REF!</definedName>
    <definedName name="C_" localSheetId="0">#REF!</definedName>
    <definedName name="C_">#REF!</definedName>
    <definedName name="cap51_02" localSheetId="0">#REF!</definedName>
    <definedName name="cap51_02">#REF!</definedName>
    <definedName name="_xlnm.Print_Area" localSheetId="0">buget_18.03.2025!$A$1:$I$469</definedName>
    <definedName name="_xlnm.Print_Titles" localSheetId="0">buget_18.03.2025!$9:$15</definedName>
  </definedNames>
  <calcPr calcId="124519"/>
</workbook>
</file>

<file path=xl/calcChain.xml><?xml version="1.0" encoding="utf-8"?>
<calcChain xmlns="http://schemas.openxmlformats.org/spreadsheetml/2006/main">
  <c r="D302" i="497"/>
  <c r="I160"/>
  <c r="H160"/>
  <c r="G160"/>
  <c r="F160"/>
  <c r="E160"/>
  <c r="D160"/>
  <c r="C160"/>
  <c r="D165"/>
  <c r="D161"/>
  <c r="D425"/>
  <c r="I86"/>
  <c r="H86"/>
  <c r="G86"/>
  <c r="F86"/>
  <c r="E86"/>
  <c r="I85"/>
  <c r="H85"/>
  <c r="G85"/>
  <c r="F85"/>
  <c r="E85"/>
  <c r="C86"/>
  <c r="C85"/>
  <c r="D98"/>
  <c r="D97"/>
  <c r="D96" l="1"/>
  <c r="D95"/>
  <c r="D94"/>
  <c r="D93"/>
  <c r="I294"/>
  <c r="H294"/>
  <c r="G294"/>
  <c r="F294"/>
  <c r="E294"/>
  <c r="C294"/>
  <c r="D299"/>
  <c r="D298"/>
  <c r="D297"/>
  <c r="D76"/>
  <c r="I378"/>
  <c r="H378"/>
  <c r="G378"/>
  <c r="F378"/>
  <c r="E378"/>
  <c r="C378"/>
  <c r="D380"/>
  <c r="D344"/>
  <c r="D343"/>
  <c r="D342"/>
  <c r="D341"/>
  <c r="I332"/>
  <c r="H332"/>
  <c r="G332"/>
  <c r="F332"/>
  <c r="E332"/>
  <c r="I331"/>
  <c r="H331"/>
  <c r="G331"/>
  <c r="F331"/>
  <c r="E331"/>
  <c r="C332"/>
  <c r="C331"/>
  <c r="D345"/>
  <c r="D346"/>
  <c r="I300"/>
  <c r="H300"/>
  <c r="G300"/>
  <c r="F300"/>
  <c r="E300"/>
  <c r="C300"/>
  <c r="D301"/>
  <c r="I283"/>
  <c r="H283"/>
  <c r="G283"/>
  <c r="F283"/>
  <c r="E283"/>
  <c r="I282"/>
  <c r="H282"/>
  <c r="G282"/>
  <c r="F282"/>
  <c r="E282"/>
  <c r="C283"/>
  <c r="C282"/>
  <c r="D285"/>
  <c r="D283" s="1"/>
  <c r="D284"/>
  <c r="D282" s="1"/>
  <c r="I53"/>
  <c r="H53"/>
  <c r="G53"/>
  <c r="F53"/>
  <c r="E53"/>
  <c r="C53"/>
  <c r="D56"/>
  <c r="I200"/>
  <c r="H200"/>
  <c r="G200"/>
  <c r="F200"/>
  <c r="E200"/>
  <c r="I199"/>
  <c r="H199"/>
  <c r="G199"/>
  <c r="F199"/>
  <c r="E199"/>
  <c r="C200"/>
  <c r="C199"/>
  <c r="I146"/>
  <c r="H146"/>
  <c r="G146"/>
  <c r="F146"/>
  <c r="E146"/>
  <c r="I145"/>
  <c r="H145"/>
  <c r="G145"/>
  <c r="F145"/>
  <c r="E145"/>
  <c r="C146"/>
  <c r="C145"/>
  <c r="D152"/>
  <c r="D151"/>
  <c r="D77"/>
  <c r="D55"/>
  <c r="D291"/>
  <c r="D220"/>
  <c r="D219"/>
  <c r="D210"/>
  <c r="D209"/>
  <c r="D202"/>
  <c r="D201"/>
  <c r="D196"/>
  <c r="D194"/>
  <c r="I182"/>
  <c r="H182"/>
  <c r="G182"/>
  <c r="F182"/>
  <c r="E182"/>
  <c r="C182"/>
  <c r="D189"/>
  <c r="D188"/>
  <c r="D187"/>
  <c r="D186"/>
  <c r="D183"/>
  <c r="I64"/>
  <c r="H64"/>
  <c r="G64"/>
  <c r="F64"/>
  <c r="E64"/>
  <c r="I63"/>
  <c r="H63"/>
  <c r="G63"/>
  <c r="F63"/>
  <c r="E63"/>
  <c r="C64"/>
  <c r="C63"/>
  <c r="I167" l="1"/>
  <c r="H167"/>
  <c r="G167"/>
  <c r="F167"/>
  <c r="E167"/>
  <c r="I166"/>
  <c r="H166"/>
  <c r="G166"/>
  <c r="F166"/>
  <c r="E166"/>
  <c r="C167"/>
  <c r="C166"/>
  <c r="D177"/>
  <c r="D176"/>
  <c r="I400" l="1"/>
  <c r="H400"/>
  <c r="G400"/>
  <c r="F400"/>
  <c r="E400"/>
  <c r="C400"/>
  <c r="D401"/>
  <c r="D402"/>
  <c r="I430"/>
  <c r="H430"/>
  <c r="G430"/>
  <c r="F430"/>
  <c r="E430"/>
  <c r="I429"/>
  <c r="H429"/>
  <c r="G429"/>
  <c r="F429"/>
  <c r="E429"/>
  <c r="C430"/>
  <c r="C429"/>
  <c r="I370"/>
  <c r="H370"/>
  <c r="G370"/>
  <c r="F370"/>
  <c r="E370"/>
  <c r="D370"/>
  <c r="C370"/>
  <c r="D290"/>
  <c r="I265" l="1"/>
  <c r="H265"/>
  <c r="G265"/>
  <c r="F265"/>
  <c r="E265"/>
  <c r="I264"/>
  <c r="H264"/>
  <c r="G264"/>
  <c r="F264"/>
  <c r="E264"/>
  <c r="C265"/>
  <c r="C264"/>
  <c r="D90"/>
  <c r="D89"/>
  <c r="I384" l="1"/>
  <c r="I383" s="1"/>
  <c r="H384"/>
  <c r="H383" s="1"/>
  <c r="G384"/>
  <c r="G383" s="1"/>
  <c r="F384"/>
  <c r="F383" s="1"/>
  <c r="E384"/>
  <c r="E383" s="1"/>
  <c r="C384"/>
  <c r="C383" s="1"/>
  <c r="D442" l="1"/>
  <c r="D441"/>
  <c r="D464"/>
  <c r="D462" s="1"/>
  <c r="D458" s="1"/>
  <c r="D463"/>
  <c r="D461" s="1"/>
  <c r="I462"/>
  <c r="I458" s="1"/>
  <c r="H462"/>
  <c r="H458" s="1"/>
  <c r="G462"/>
  <c r="G458" s="1"/>
  <c r="F462"/>
  <c r="F458" s="1"/>
  <c r="E462"/>
  <c r="E458" s="1"/>
  <c r="C462"/>
  <c r="C458" s="1"/>
  <c r="I461"/>
  <c r="H461"/>
  <c r="G461"/>
  <c r="F461"/>
  <c r="E461"/>
  <c r="C461"/>
  <c r="D460"/>
  <c r="D459" s="1"/>
  <c r="I459"/>
  <c r="H459"/>
  <c r="G459"/>
  <c r="F459"/>
  <c r="E459"/>
  <c r="C459"/>
  <c r="D456"/>
  <c r="D455"/>
  <c r="D454"/>
  <c r="D453"/>
  <c r="I452"/>
  <c r="H452"/>
  <c r="G452"/>
  <c r="F452"/>
  <c r="E452"/>
  <c r="C452"/>
  <c r="I451"/>
  <c r="H451"/>
  <c r="G451"/>
  <c r="F451"/>
  <c r="E451"/>
  <c r="C451"/>
  <c r="D448"/>
  <c r="D447"/>
  <c r="D446"/>
  <c r="D445"/>
  <c r="D444"/>
  <c r="D443"/>
  <c r="D440"/>
  <c r="D439"/>
  <c r="D438"/>
  <c r="D437"/>
  <c r="D436"/>
  <c r="D435"/>
  <c r="D434"/>
  <c r="D433"/>
  <c r="D432"/>
  <c r="D431"/>
  <c r="I422"/>
  <c r="I420" s="1"/>
  <c r="H422"/>
  <c r="H420" s="1"/>
  <c r="G422"/>
  <c r="G420" s="1"/>
  <c r="F422"/>
  <c r="F420" s="1"/>
  <c r="E422"/>
  <c r="E420" s="1"/>
  <c r="C422"/>
  <c r="C420" s="1"/>
  <c r="D428"/>
  <c r="D427"/>
  <c r="D426"/>
  <c r="D424"/>
  <c r="I423"/>
  <c r="H423"/>
  <c r="G423"/>
  <c r="F423"/>
  <c r="E423"/>
  <c r="E421" s="1"/>
  <c r="E419" s="1"/>
  <c r="C423"/>
  <c r="D418"/>
  <c r="D416" s="1"/>
  <c r="D412" s="1"/>
  <c r="D410" s="1"/>
  <c r="D417"/>
  <c r="D415" s="1"/>
  <c r="I416"/>
  <c r="I412" s="1"/>
  <c r="I410" s="1"/>
  <c r="H416"/>
  <c r="H412" s="1"/>
  <c r="H410" s="1"/>
  <c r="G416"/>
  <c r="G412" s="1"/>
  <c r="G410" s="1"/>
  <c r="F416"/>
  <c r="F412" s="1"/>
  <c r="F410" s="1"/>
  <c r="E416"/>
  <c r="E412" s="1"/>
  <c r="E410" s="1"/>
  <c r="C416"/>
  <c r="C412" s="1"/>
  <c r="C410" s="1"/>
  <c r="I415"/>
  <c r="H415"/>
  <c r="G415"/>
  <c r="F415"/>
  <c r="E415"/>
  <c r="C415"/>
  <c r="D414"/>
  <c r="D413" s="1"/>
  <c r="I413"/>
  <c r="H413"/>
  <c r="G413"/>
  <c r="F413"/>
  <c r="E413"/>
  <c r="C413"/>
  <c r="D408"/>
  <c r="D407"/>
  <c r="D406"/>
  <c r="D405"/>
  <c r="I404"/>
  <c r="I399" s="1"/>
  <c r="H404"/>
  <c r="H399" s="1"/>
  <c r="G404"/>
  <c r="G399" s="1"/>
  <c r="F404"/>
  <c r="F399" s="1"/>
  <c r="E404"/>
  <c r="E399" s="1"/>
  <c r="C404"/>
  <c r="C399" s="1"/>
  <c r="I403"/>
  <c r="H403"/>
  <c r="G403"/>
  <c r="F403"/>
  <c r="E403"/>
  <c r="C403"/>
  <c r="D397"/>
  <c r="D396"/>
  <c r="D395"/>
  <c r="D394"/>
  <c r="I393"/>
  <c r="H393"/>
  <c r="G393"/>
  <c r="F393"/>
  <c r="E393"/>
  <c r="C393"/>
  <c r="I392"/>
  <c r="H392"/>
  <c r="G392"/>
  <c r="F392"/>
  <c r="E392"/>
  <c r="C392"/>
  <c r="D387"/>
  <c r="D386"/>
  <c r="D385"/>
  <c r="D379"/>
  <c r="D378" s="1"/>
  <c r="I377"/>
  <c r="I375" s="1"/>
  <c r="H377"/>
  <c r="H375" s="1"/>
  <c r="G377"/>
  <c r="G375" s="1"/>
  <c r="F377"/>
  <c r="F375" s="1"/>
  <c r="E377"/>
  <c r="E375" s="1"/>
  <c r="C377"/>
  <c r="C375" s="1"/>
  <c r="D374"/>
  <c r="D373" s="1"/>
  <c r="I373"/>
  <c r="H373"/>
  <c r="G373"/>
  <c r="F373"/>
  <c r="E373"/>
  <c r="C373"/>
  <c r="D372"/>
  <c r="I371"/>
  <c r="H371"/>
  <c r="G371"/>
  <c r="F371"/>
  <c r="E371"/>
  <c r="C371"/>
  <c r="D368"/>
  <c r="D367"/>
  <c r="D366"/>
  <c r="D365"/>
  <c r="D364"/>
  <c r="D363"/>
  <c r="I362"/>
  <c r="H362"/>
  <c r="G362"/>
  <c r="F362"/>
  <c r="E362"/>
  <c r="C362"/>
  <c r="I361"/>
  <c r="H361"/>
  <c r="G361"/>
  <c r="F361"/>
  <c r="E361"/>
  <c r="C361"/>
  <c r="D356"/>
  <c r="D355"/>
  <c r="D354"/>
  <c r="D353"/>
  <c r="D352"/>
  <c r="D351"/>
  <c r="D350"/>
  <c r="D349"/>
  <c r="D348"/>
  <c r="D347"/>
  <c r="D340"/>
  <c r="D339"/>
  <c r="D338"/>
  <c r="D337"/>
  <c r="D336"/>
  <c r="D335"/>
  <c r="D334"/>
  <c r="D333"/>
  <c r="I287"/>
  <c r="I281" s="1"/>
  <c r="H287"/>
  <c r="H281" s="1"/>
  <c r="G287"/>
  <c r="G281" s="1"/>
  <c r="F287"/>
  <c r="F281" s="1"/>
  <c r="E287"/>
  <c r="E281" s="1"/>
  <c r="C287"/>
  <c r="C281" s="1"/>
  <c r="D330"/>
  <c r="D329"/>
  <c r="D328"/>
  <c r="D327"/>
  <c r="D326"/>
  <c r="D325"/>
  <c r="D324"/>
  <c r="D323"/>
  <c r="D322"/>
  <c r="D321"/>
  <c r="D320"/>
  <c r="D319"/>
  <c r="D318"/>
  <c r="D317"/>
  <c r="D315"/>
  <c r="D314"/>
  <c r="D313"/>
  <c r="D312"/>
  <c r="D311"/>
  <c r="D310"/>
  <c r="D309"/>
  <c r="D308"/>
  <c r="D307"/>
  <c r="D306"/>
  <c r="D305"/>
  <c r="D304"/>
  <c r="D303"/>
  <c r="D296"/>
  <c r="D295"/>
  <c r="D293"/>
  <c r="D292"/>
  <c r="D289"/>
  <c r="I288"/>
  <c r="I24" s="1"/>
  <c r="H288"/>
  <c r="H24" s="1"/>
  <c r="G288"/>
  <c r="G24" s="1"/>
  <c r="F288"/>
  <c r="E288"/>
  <c r="C288"/>
  <c r="C24" s="1"/>
  <c r="D279"/>
  <c r="D278"/>
  <c r="D277"/>
  <c r="D276"/>
  <c r="I275"/>
  <c r="I271" s="1"/>
  <c r="H275"/>
  <c r="H271" s="1"/>
  <c r="G275"/>
  <c r="G271" s="1"/>
  <c r="F275"/>
  <c r="F271" s="1"/>
  <c r="E275"/>
  <c r="E271" s="1"/>
  <c r="C275"/>
  <c r="C271" s="1"/>
  <c r="I274"/>
  <c r="H274"/>
  <c r="G274"/>
  <c r="F274"/>
  <c r="E274"/>
  <c r="C274"/>
  <c r="D273"/>
  <c r="D272" s="1"/>
  <c r="I272"/>
  <c r="H272"/>
  <c r="G272"/>
  <c r="F272"/>
  <c r="E272"/>
  <c r="C272"/>
  <c r="D269"/>
  <c r="D268"/>
  <c r="D267"/>
  <c r="D266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I235"/>
  <c r="I226" s="1"/>
  <c r="I224" s="1"/>
  <c r="H235"/>
  <c r="H226" s="1"/>
  <c r="H224" s="1"/>
  <c r="G235"/>
  <c r="G226" s="1"/>
  <c r="G224" s="1"/>
  <c r="F235"/>
  <c r="F226" s="1"/>
  <c r="F224" s="1"/>
  <c r="E235"/>
  <c r="E226" s="1"/>
  <c r="E224" s="1"/>
  <c r="C235"/>
  <c r="C226" s="1"/>
  <c r="C224" s="1"/>
  <c r="I234"/>
  <c r="H234"/>
  <c r="G234"/>
  <c r="F234"/>
  <c r="E234"/>
  <c r="C234"/>
  <c r="D233"/>
  <c r="D232"/>
  <c r="D231"/>
  <c r="D230"/>
  <c r="D229"/>
  <c r="D228"/>
  <c r="I227"/>
  <c r="H227"/>
  <c r="G227"/>
  <c r="F227"/>
  <c r="E227"/>
  <c r="C227"/>
  <c r="D218"/>
  <c r="D217"/>
  <c r="D216"/>
  <c r="D215"/>
  <c r="D214"/>
  <c r="D213"/>
  <c r="D212"/>
  <c r="D211"/>
  <c r="D208"/>
  <c r="D207"/>
  <c r="D206"/>
  <c r="D205"/>
  <c r="D204"/>
  <c r="D203"/>
  <c r="I181"/>
  <c r="I179" s="1"/>
  <c r="H181"/>
  <c r="H179" s="1"/>
  <c r="G181"/>
  <c r="G179" s="1"/>
  <c r="F181"/>
  <c r="F179" s="1"/>
  <c r="E181"/>
  <c r="E179" s="1"/>
  <c r="C181"/>
  <c r="C179" s="1"/>
  <c r="D198"/>
  <c r="D197"/>
  <c r="D195"/>
  <c r="D193"/>
  <c r="D192"/>
  <c r="D191"/>
  <c r="I190"/>
  <c r="H190"/>
  <c r="G190"/>
  <c r="F190"/>
  <c r="E190"/>
  <c r="C190"/>
  <c r="D185"/>
  <c r="D184"/>
  <c r="D175"/>
  <c r="D174"/>
  <c r="D173"/>
  <c r="D172"/>
  <c r="D171"/>
  <c r="D170"/>
  <c r="D169"/>
  <c r="D168"/>
  <c r="I156"/>
  <c r="I154" s="1"/>
  <c r="H156"/>
  <c r="H154" s="1"/>
  <c r="F156"/>
  <c r="F154" s="1"/>
  <c r="E156"/>
  <c r="E154" s="1"/>
  <c r="C156"/>
  <c r="C154" s="1"/>
  <c r="D164"/>
  <c r="D163"/>
  <c r="D162"/>
  <c r="D159"/>
  <c r="D158"/>
  <c r="I157"/>
  <c r="H157"/>
  <c r="G157"/>
  <c r="F157"/>
  <c r="E157"/>
  <c r="C157"/>
  <c r="D150"/>
  <c r="D149"/>
  <c r="D148"/>
  <c r="D147"/>
  <c r="D144"/>
  <c r="D143"/>
  <c r="I142"/>
  <c r="H142"/>
  <c r="G142"/>
  <c r="F142"/>
  <c r="E142"/>
  <c r="C142"/>
  <c r="D141"/>
  <c r="D140"/>
  <c r="I139"/>
  <c r="H139"/>
  <c r="G139"/>
  <c r="F139"/>
  <c r="E139"/>
  <c r="C139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2"/>
  <c r="D91"/>
  <c r="D88"/>
  <c r="D86" s="1"/>
  <c r="D87"/>
  <c r="I72"/>
  <c r="G72"/>
  <c r="F72"/>
  <c r="E72"/>
  <c r="C72"/>
  <c r="D84"/>
  <c r="D83"/>
  <c r="D82"/>
  <c r="D81"/>
  <c r="D80"/>
  <c r="I79"/>
  <c r="H79"/>
  <c r="G79"/>
  <c r="F79"/>
  <c r="E79"/>
  <c r="C79"/>
  <c r="D78"/>
  <c r="D75"/>
  <c r="I74"/>
  <c r="H74"/>
  <c r="G74"/>
  <c r="F74"/>
  <c r="E74"/>
  <c r="C74"/>
  <c r="I73"/>
  <c r="H73"/>
  <c r="G73"/>
  <c r="E73"/>
  <c r="D73"/>
  <c r="C73"/>
  <c r="D70"/>
  <c r="D69"/>
  <c r="D68"/>
  <c r="D67"/>
  <c r="D66"/>
  <c r="D65"/>
  <c r="D62"/>
  <c r="D60" s="1"/>
  <c r="D61"/>
  <c r="D59" s="1"/>
  <c r="D18" s="1"/>
  <c r="I60"/>
  <c r="I19" s="1"/>
  <c r="H60"/>
  <c r="G60"/>
  <c r="G19" s="1"/>
  <c r="F60"/>
  <c r="F19" s="1"/>
  <c r="E60"/>
  <c r="E19" s="1"/>
  <c r="C60"/>
  <c r="I59"/>
  <c r="I18" s="1"/>
  <c r="H59"/>
  <c r="H18" s="1"/>
  <c r="G59"/>
  <c r="F59"/>
  <c r="F18" s="1"/>
  <c r="E59"/>
  <c r="E18" s="1"/>
  <c r="C59"/>
  <c r="D54"/>
  <c r="D53" s="1"/>
  <c r="I51"/>
  <c r="H51"/>
  <c r="G51"/>
  <c r="F51"/>
  <c r="E51"/>
  <c r="C51"/>
  <c r="D50"/>
  <c r="D48" s="1"/>
  <c r="D49"/>
  <c r="D47" s="1"/>
  <c r="I48"/>
  <c r="H48"/>
  <c r="G48"/>
  <c r="G21" s="1"/>
  <c r="F48"/>
  <c r="E48"/>
  <c r="C48"/>
  <c r="I47"/>
  <c r="H47"/>
  <c r="G47"/>
  <c r="G20" s="1"/>
  <c r="F47"/>
  <c r="E47"/>
  <c r="C47"/>
  <c r="D42"/>
  <c r="D41" s="1"/>
  <c r="D39" s="1"/>
  <c r="I41"/>
  <c r="I39" s="1"/>
  <c r="I37" s="1"/>
  <c r="H41"/>
  <c r="H39" s="1"/>
  <c r="H37" s="1"/>
  <c r="G41"/>
  <c r="G39" s="1"/>
  <c r="G37" s="1"/>
  <c r="F41"/>
  <c r="F39" s="1"/>
  <c r="F37" s="1"/>
  <c r="E41"/>
  <c r="E39" s="1"/>
  <c r="E37" s="1"/>
  <c r="C41"/>
  <c r="C39" s="1"/>
  <c r="C37" s="1"/>
  <c r="I38"/>
  <c r="H38"/>
  <c r="G38"/>
  <c r="F38"/>
  <c r="E38"/>
  <c r="D38"/>
  <c r="C38"/>
  <c r="D36"/>
  <c r="D35" s="1"/>
  <c r="D33" s="1"/>
  <c r="D31" s="1"/>
  <c r="I35"/>
  <c r="H35"/>
  <c r="G35"/>
  <c r="G33" s="1"/>
  <c r="G31" s="1"/>
  <c r="F35"/>
  <c r="E35"/>
  <c r="C35"/>
  <c r="C33" s="1"/>
  <c r="C31" s="1"/>
  <c r="I32"/>
  <c r="H32"/>
  <c r="G32"/>
  <c r="F32"/>
  <c r="E32"/>
  <c r="D32"/>
  <c r="C32"/>
  <c r="F24"/>
  <c r="E24"/>
  <c r="H21" l="1"/>
  <c r="E20"/>
  <c r="D85"/>
  <c r="E26"/>
  <c r="D294"/>
  <c r="H20"/>
  <c r="I20"/>
  <c r="D300"/>
  <c r="D46"/>
  <c r="D44" s="1"/>
  <c r="D332"/>
  <c r="I26"/>
  <c r="D331"/>
  <c r="F46"/>
  <c r="F44" s="1"/>
  <c r="F21"/>
  <c r="F20"/>
  <c r="C20"/>
  <c r="I21"/>
  <c r="H26"/>
  <c r="G26"/>
  <c r="F26"/>
  <c r="C26"/>
  <c r="E46"/>
  <c r="E44" s="1"/>
  <c r="E21"/>
  <c r="C46"/>
  <c r="C44" s="1"/>
  <c r="C21"/>
  <c r="I369"/>
  <c r="I359" s="1"/>
  <c r="D199"/>
  <c r="G225"/>
  <c r="G223" s="1"/>
  <c r="D200"/>
  <c r="D181" s="1"/>
  <c r="D179" s="1"/>
  <c r="D145"/>
  <c r="D146"/>
  <c r="D138" s="1"/>
  <c r="D136" s="1"/>
  <c r="E28"/>
  <c r="H457"/>
  <c r="H449" s="1"/>
  <c r="D51"/>
  <c r="D45" s="1"/>
  <c r="D43" s="1"/>
  <c r="D182"/>
  <c r="D63"/>
  <c r="F28"/>
  <c r="D166"/>
  <c r="C28"/>
  <c r="H369"/>
  <c r="H359" s="1"/>
  <c r="E225"/>
  <c r="E223" s="1"/>
  <c r="I28"/>
  <c r="H225"/>
  <c r="H223" s="1"/>
  <c r="D64"/>
  <c r="G28"/>
  <c r="D167"/>
  <c r="D156" s="1"/>
  <c r="D154" s="1"/>
  <c r="D400"/>
  <c r="G457"/>
  <c r="G449" s="1"/>
  <c r="C29"/>
  <c r="C457"/>
  <c r="C449" s="1"/>
  <c r="H28"/>
  <c r="I138"/>
  <c r="I136" s="1"/>
  <c r="I29"/>
  <c r="H138"/>
  <c r="H136" s="1"/>
  <c r="H29"/>
  <c r="G138"/>
  <c r="G136" s="1"/>
  <c r="G29"/>
  <c r="F138"/>
  <c r="F136" s="1"/>
  <c r="F29"/>
  <c r="E138"/>
  <c r="E136" s="1"/>
  <c r="E29"/>
  <c r="E457"/>
  <c r="E449" s="1"/>
  <c r="D430"/>
  <c r="D422" s="1"/>
  <c r="D420" s="1"/>
  <c r="D429"/>
  <c r="D72"/>
  <c r="G369"/>
  <c r="F369"/>
  <c r="F359" s="1"/>
  <c r="E369"/>
  <c r="E359" s="1"/>
  <c r="C369"/>
  <c r="C359" s="1"/>
  <c r="I411"/>
  <c r="I409" s="1"/>
  <c r="E270"/>
  <c r="E262" s="1"/>
  <c r="D265"/>
  <c r="D264"/>
  <c r="H180"/>
  <c r="H178" s="1"/>
  <c r="D274"/>
  <c r="D270" s="1"/>
  <c r="I270"/>
  <c r="I262" s="1"/>
  <c r="E360"/>
  <c r="E358" s="1"/>
  <c r="D139"/>
  <c r="D392"/>
  <c r="G263"/>
  <c r="G222" s="1"/>
  <c r="I25"/>
  <c r="H25"/>
  <c r="H45"/>
  <c r="H43" s="1"/>
  <c r="G270"/>
  <c r="G262" s="1"/>
  <c r="D362"/>
  <c r="D360" s="1"/>
  <c r="D358" s="1"/>
  <c r="D384"/>
  <c r="D383" s="1"/>
  <c r="D452"/>
  <c r="D450" s="1"/>
  <c r="E155"/>
  <c r="E153" s="1"/>
  <c r="I421"/>
  <c r="I419" s="1"/>
  <c r="F45"/>
  <c r="F43" s="1"/>
  <c r="C391"/>
  <c r="E45"/>
  <c r="E43" s="1"/>
  <c r="E398"/>
  <c r="E390" s="1"/>
  <c r="C71"/>
  <c r="C57" s="1"/>
  <c r="D142"/>
  <c r="D157"/>
  <c r="G180"/>
  <c r="G178" s="1"/>
  <c r="G450"/>
  <c r="E137"/>
  <c r="E135" s="1"/>
  <c r="C421"/>
  <c r="C419" s="1"/>
  <c r="H137"/>
  <c r="H135" s="1"/>
  <c r="G360"/>
  <c r="G358" s="1"/>
  <c r="D404"/>
  <c r="D399" s="1"/>
  <c r="I450"/>
  <c r="G155"/>
  <c r="G153" s="1"/>
  <c r="C180"/>
  <c r="C178" s="1"/>
  <c r="C398"/>
  <c r="C390" s="1"/>
  <c r="F457"/>
  <c r="F449" s="1"/>
  <c r="F155"/>
  <c r="F153" s="1"/>
  <c r="E180"/>
  <c r="E178" s="1"/>
  <c r="F286"/>
  <c r="F280" s="1"/>
  <c r="G286"/>
  <c r="G280" s="1"/>
  <c r="I391"/>
  <c r="D74"/>
  <c r="H270"/>
  <c r="H262" s="1"/>
  <c r="H411"/>
  <c r="H409" s="1"/>
  <c r="H391"/>
  <c r="H398"/>
  <c r="H390" s="1"/>
  <c r="G411"/>
  <c r="G409" s="1"/>
  <c r="D457"/>
  <c r="F270"/>
  <c r="F262" s="1"/>
  <c r="G391"/>
  <c r="H360"/>
  <c r="H358" s="1"/>
  <c r="D361"/>
  <c r="G421"/>
  <c r="G419" s="1"/>
  <c r="G58"/>
  <c r="G25"/>
  <c r="H71"/>
  <c r="H57" s="1"/>
  <c r="F25"/>
  <c r="I58"/>
  <c r="F137"/>
  <c r="F135" s="1"/>
  <c r="F180"/>
  <c r="F178" s="1"/>
  <c r="F411"/>
  <c r="F409" s="1"/>
  <c r="F450"/>
  <c r="C58"/>
  <c r="G46"/>
  <c r="G44" s="1"/>
  <c r="C25"/>
  <c r="C155"/>
  <c r="C153" s="1"/>
  <c r="E25"/>
  <c r="F71"/>
  <c r="F57" s="1"/>
  <c r="E411"/>
  <c r="E409" s="1"/>
  <c r="F421"/>
  <c r="F419" s="1"/>
  <c r="C19"/>
  <c r="C45"/>
  <c r="C43" s="1"/>
  <c r="D190"/>
  <c r="I263"/>
  <c r="I222" s="1"/>
  <c r="C270"/>
  <c r="C262" s="1"/>
  <c r="D371"/>
  <c r="D369" s="1"/>
  <c r="I398"/>
  <c r="I390" s="1"/>
  <c r="F391"/>
  <c r="C411"/>
  <c r="C409" s="1"/>
  <c r="C450"/>
  <c r="H450"/>
  <c r="F225"/>
  <c r="F223" s="1"/>
  <c r="I33"/>
  <c r="I31" s="1"/>
  <c r="G71"/>
  <c r="G57" s="1"/>
  <c r="E286"/>
  <c r="E280" s="1"/>
  <c r="G398"/>
  <c r="G390" s="1"/>
  <c r="I457"/>
  <c r="I449" s="1"/>
  <c r="C225"/>
  <c r="C223" s="1"/>
  <c r="F263"/>
  <c r="F222" s="1"/>
  <c r="D275"/>
  <c r="D271" s="1"/>
  <c r="G359"/>
  <c r="D377"/>
  <c r="D375" s="1"/>
  <c r="D393"/>
  <c r="F398"/>
  <c r="F390" s="1"/>
  <c r="E71"/>
  <c r="E57" s="1"/>
  <c r="I137"/>
  <c r="I135" s="1"/>
  <c r="E450"/>
  <c r="C263"/>
  <c r="C222" s="1"/>
  <c r="D423"/>
  <c r="G137"/>
  <c r="G135" s="1"/>
  <c r="D227"/>
  <c r="H263"/>
  <c r="H222" s="1"/>
  <c r="I360"/>
  <c r="I358" s="1"/>
  <c r="D403"/>
  <c r="D451"/>
  <c r="I180"/>
  <c r="I178" s="1"/>
  <c r="D288"/>
  <c r="D24" s="1"/>
  <c r="H421"/>
  <c r="H419" s="1"/>
  <c r="H46"/>
  <c r="H44" s="1"/>
  <c r="G18"/>
  <c r="E391"/>
  <c r="D79"/>
  <c r="I71"/>
  <c r="I57" s="1"/>
  <c r="H286"/>
  <c r="H280" s="1"/>
  <c r="H155"/>
  <c r="H153" s="1"/>
  <c r="I155"/>
  <c r="I153" s="1"/>
  <c r="D235"/>
  <c r="D226" s="1"/>
  <c r="D224" s="1"/>
  <c r="D234"/>
  <c r="I225"/>
  <c r="I223" s="1"/>
  <c r="I286"/>
  <c r="I280" s="1"/>
  <c r="C286"/>
  <c r="C280" s="1"/>
  <c r="E263"/>
  <c r="E222" s="1"/>
  <c r="D19"/>
  <c r="F360"/>
  <c r="F358" s="1"/>
  <c r="C360"/>
  <c r="C358" s="1"/>
  <c r="F58"/>
  <c r="D411"/>
  <c r="D409" s="1"/>
  <c r="C18"/>
  <c r="H19"/>
  <c r="H33"/>
  <c r="C138"/>
  <c r="C136" s="1"/>
  <c r="D37"/>
  <c r="I45"/>
  <c r="I43" s="1"/>
  <c r="E58"/>
  <c r="F33"/>
  <c r="E33"/>
  <c r="G45"/>
  <c r="G43" s="1"/>
  <c r="G156"/>
  <c r="G154" s="1"/>
  <c r="I46"/>
  <c r="I44" s="1"/>
  <c r="H72"/>
  <c r="C137"/>
  <c r="C135" s="1"/>
  <c r="F23" l="1"/>
  <c r="F17" s="1"/>
  <c r="D21"/>
  <c r="D20"/>
  <c r="D26"/>
  <c r="E23"/>
  <c r="E17" s="1"/>
  <c r="I23"/>
  <c r="I17" s="1"/>
  <c r="H23"/>
  <c r="H17" s="1"/>
  <c r="G389"/>
  <c r="I389"/>
  <c r="D29"/>
  <c r="D28"/>
  <c r="D287"/>
  <c r="D281" s="1"/>
  <c r="D391"/>
  <c r="D389" s="1"/>
  <c r="H221"/>
  <c r="E221"/>
  <c r="F221"/>
  <c r="D137"/>
  <c r="D135" s="1"/>
  <c r="C389"/>
  <c r="D262"/>
  <c r="D398"/>
  <c r="D390" s="1"/>
  <c r="E388"/>
  <c r="H389"/>
  <c r="E389"/>
  <c r="G221"/>
  <c r="D71"/>
  <c r="D57" s="1"/>
  <c r="I388"/>
  <c r="D449"/>
  <c r="C388"/>
  <c r="D359"/>
  <c r="C23"/>
  <c r="C17" s="1"/>
  <c r="F389"/>
  <c r="D180"/>
  <c r="D178" s="1"/>
  <c r="G388"/>
  <c r="D155"/>
  <c r="D153" s="1"/>
  <c r="D25"/>
  <c r="D286"/>
  <c r="D280" s="1"/>
  <c r="F388"/>
  <c r="H388"/>
  <c r="I221"/>
  <c r="D263"/>
  <c r="C221"/>
  <c r="G23"/>
  <c r="G17" s="1"/>
  <c r="D421"/>
  <c r="D419" s="1"/>
  <c r="D225"/>
  <c r="D223" s="1"/>
  <c r="F31"/>
  <c r="D58"/>
  <c r="E31"/>
  <c r="H58"/>
  <c r="H31"/>
  <c r="D23" l="1"/>
  <c r="D17" s="1"/>
  <c r="D222"/>
  <c r="D388"/>
  <c r="D221"/>
  <c r="C381" l="1"/>
  <c r="C357" s="1"/>
  <c r="C22" l="1"/>
  <c r="C16" s="1"/>
  <c r="F381"/>
  <c r="F357" s="1"/>
  <c r="I381"/>
  <c r="I357" s="1"/>
  <c r="H381"/>
  <c r="H357" s="1"/>
  <c r="E22"/>
  <c r="E16" s="1"/>
  <c r="D381"/>
  <c r="D357" s="1"/>
  <c r="G22"/>
  <c r="G16" s="1"/>
  <c r="H22" l="1"/>
  <c r="H16" s="1"/>
  <c r="F22"/>
  <c r="F16" s="1"/>
  <c r="D22"/>
  <c r="D16" s="1"/>
  <c r="I22"/>
  <c r="I16" s="1"/>
  <c r="G381"/>
  <c r="G357" s="1"/>
  <c r="E381"/>
  <c r="E357" s="1"/>
</calcChain>
</file>

<file path=xl/sharedStrings.xml><?xml version="1.0" encoding="utf-8"?>
<sst xmlns="http://schemas.openxmlformats.org/spreadsheetml/2006/main" count="691" uniqueCount="418">
  <si>
    <t>61.02. ORDINE PUBLICA SI SIGURANTA NATIONALA, din care:</t>
  </si>
  <si>
    <t>TOTAL GENERAL</t>
  </si>
  <si>
    <t>Obiective de investitii in continuare</t>
  </si>
  <si>
    <t>Obiective de investitii noi</t>
  </si>
  <si>
    <t>a.</t>
  </si>
  <si>
    <t>Achizitii de imobile</t>
  </si>
  <si>
    <t>b.</t>
  </si>
  <si>
    <t>c.</t>
  </si>
  <si>
    <t>d.</t>
  </si>
  <si>
    <t>Cheltuieli pt. elaborarea SPF, SF si a altor studii</t>
  </si>
  <si>
    <t>Cheltuieli de expertiza, proiectare si de executie privind consolidarile</t>
  </si>
  <si>
    <t>e.</t>
  </si>
  <si>
    <t>Alte cheltuieli asimilate investitiilor</t>
  </si>
  <si>
    <t>A.</t>
  </si>
  <si>
    <t>B.</t>
  </si>
  <si>
    <t>C.</t>
  </si>
  <si>
    <t xml:space="preserve"> Alte cheltuieli de investitii</t>
  </si>
  <si>
    <t>VII</t>
  </si>
  <si>
    <t>84.02.03.01. DRUMURI SI PODURI</t>
  </si>
  <si>
    <t>VIII</t>
  </si>
  <si>
    <t xml:space="preserve">            JUDEŢUL MARAMUREŞ</t>
  </si>
  <si>
    <t>CONSILIUL LOCAL AL MUNICIPIULUI</t>
  </si>
  <si>
    <t>Total</t>
  </si>
  <si>
    <t>C+M</t>
  </si>
  <si>
    <t>Nr.</t>
  </si>
  <si>
    <t xml:space="preserve"> - Denumirea obiectivului</t>
  </si>
  <si>
    <t>Valoare</t>
  </si>
  <si>
    <t>crt.</t>
  </si>
  <si>
    <t>totală</t>
  </si>
  <si>
    <t>Alte</t>
  </si>
  <si>
    <t>Alocaţii</t>
  </si>
  <si>
    <t>Surse</t>
  </si>
  <si>
    <t>bancare</t>
  </si>
  <si>
    <t>surse</t>
  </si>
  <si>
    <t>bugetare</t>
  </si>
  <si>
    <t>proprii</t>
  </si>
  <si>
    <t>interne</t>
  </si>
  <si>
    <t>externe</t>
  </si>
  <si>
    <t>constituite</t>
  </si>
  <si>
    <t>(subvenţii)</t>
  </si>
  <si>
    <t>din care :</t>
  </si>
  <si>
    <t>I</t>
  </si>
  <si>
    <t>2.)</t>
  </si>
  <si>
    <t>1.)</t>
  </si>
  <si>
    <t>3.)</t>
  </si>
  <si>
    <t>4.)</t>
  </si>
  <si>
    <t>5.)</t>
  </si>
  <si>
    <t>6.)</t>
  </si>
  <si>
    <t>7.)</t>
  </si>
  <si>
    <t>8.)</t>
  </si>
  <si>
    <t>9.)</t>
  </si>
  <si>
    <t>10.)</t>
  </si>
  <si>
    <t>11.)</t>
  </si>
  <si>
    <t>12.)</t>
  </si>
  <si>
    <t>14.)</t>
  </si>
  <si>
    <t>III</t>
  </si>
  <si>
    <t>IV</t>
  </si>
  <si>
    <t>V</t>
  </si>
  <si>
    <t>15.)</t>
  </si>
  <si>
    <t>din care:</t>
  </si>
  <si>
    <t>17.)</t>
  </si>
  <si>
    <t>18.)</t>
  </si>
  <si>
    <t>Dotari independente</t>
  </si>
  <si>
    <t>19.)</t>
  </si>
  <si>
    <t>20.)</t>
  </si>
  <si>
    <t xml:space="preserve">                    BAIA MARE</t>
  </si>
  <si>
    <t xml:space="preserve"> - Nr. si data actului de aprobare</t>
  </si>
  <si>
    <t>Din TOTAL, desfăşurat, potrivit clasificaţiei, pe capitole bugetare</t>
  </si>
  <si>
    <t>cf. legii</t>
  </si>
  <si>
    <t>51.02. AUTORITATI PUBLICE, din care:</t>
  </si>
  <si>
    <t>65.02. ÎNVĂŢĂMÂNT din care:</t>
  </si>
  <si>
    <t>66.02 SĂNĂTATE din care:</t>
  </si>
  <si>
    <t>68.02. ASIGURARI SI ASISTENTA SOCIALA</t>
  </si>
  <si>
    <t>70.02. LOCUINTE, SERVICII SI DEZVOLTARE PUBLICA</t>
  </si>
  <si>
    <t>70.02.03. LOCUINTE</t>
  </si>
  <si>
    <t>70.02.06. ILUMINAT PUBLIC</t>
  </si>
  <si>
    <t>70.02.50. ALTE SERVICII IN DOM. LOC, SERV, DEZV. COMUNALA</t>
  </si>
  <si>
    <t>84.02. TRANSPORTURI</t>
  </si>
  <si>
    <t>84.02.03.02. TRANSPORT IN COMUN</t>
  </si>
  <si>
    <t>84.02.03.03. STRAZI</t>
  </si>
  <si>
    <t>IX</t>
  </si>
  <si>
    <t>VI</t>
  </si>
  <si>
    <t>67.02. CULTURA, RECREERE SI RELIGIE, din care</t>
  </si>
  <si>
    <t>74.02. PROTECTIA MEDIULUI</t>
  </si>
  <si>
    <t>13.)</t>
  </si>
  <si>
    <t>61.02.03.04 Politia Locala</t>
  </si>
  <si>
    <t>84.02.50. ALTE CHELTUIELI IN DOMENIUL TRANSPORTURI</t>
  </si>
  <si>
    <t>74.02.05.01 SALUBRITATE</t>
  </si>
  <si>
    <t xml:space="preserve">  [MII LEI]</t>
  </si>
  <si>
    <t>22.)</t>
  </si>
  <si>
    <t>23.)</t>
  </si>
  <si>
    <t>24.)</t>
  </si>
  <si>
    <t>25.)</t>
  </si>
  <si>
    <t>27.)</t>
  </si>
  <si>
    <t>28.)</t>
  </si>
  <si>
    <t>Consiliul Local al municipiului Baia Mare -cf. lista anexa</t>
  </si>
  <si>
    <t>30.)</t>
  </si>
  <si>
    <t>32.)</t>
  </si>
  <si>
    <t>33.)</t>
  </si>
  <si>
    <t>34.)</t>
  </si>
  <si>
    <t>35.)</t>
  </si>
  <si>
    <t>36.)</t>
  </si>
  <si>
    <t xml:space="preserve">SPAU - Dotari cf. lista </t>
  </si>
  <si>
    <t>*11.)</t>
  </si>
  <si>
    <t>PARŢIALĂ SAU INTEGRALĂ DE LA BUGETUL LOCAL</t>
  </si>
  <si>
    <t>*1.)</t>
  </si>
  <si>
    <t>*2.)</t>
  </si>
  <si>
    <t>Teatru Municipal - Reabilitare, Modernizare</t>
  </si>
  <si>
    <t>*4.)</t>
  </si>
  <si>
    <t>*3.)</t>
  </si>
  <si>
    <t>Registrul spatiilor verzi</t>
  </si>
  <si>
    <t>*5.)</t>
  </si>
  <si>
    <t>*6.)</t>
  </si>
  <si>
    <t xml:space="preserve"> Obiective de investitii noi</t>
  </si>
  <si>
    <t>*12.)</t>
  </si>
  <si>
    <t xml:space="preserve">Colegiul National "Gheorghe Sincai" - Reabilitare etapa II      </t>
  </si>
  <si>
    <t>Bloc de locuinte 52 u.l. ANL - str. Granicerilor - S.F.</t>
  </si>
  <si>
    <t>Mobilier urban</t>
  </si>
  <si>
    <t>HCL nr. 441 / 31.10.2017</t>
  </si>
  <si>
    <t>Reabilitare spatiul public Piata Unirii + zona adiacenta</t>
  </si>
  <si>
    <t>Modernizarea sistemului de iluminat public din zona istorica</t>
  </si>
  <si>
    <t xml:space="preserve">Studiu de oportunitate si fundamentare, documentatie de atribuire privind modalitatea de gestionare a unor servicii de utilitati publice </t>
  </si>
  <si>
    <t>74.02.50. Alte servicii in domeniul protectiei mediului</t>
  </si>
  <si>
    <t>*7.)</t>
  </si>
  <si>
    <t>*8.)</t>
  </si>
  <si>
    <t>*9.)</t>
  </si>
  <si>
    <t>*17.)</t>
  </si>
  <si>
    <t>26.)</t>
  </si>
  <si>
    <t>29.)</t>
  </si>
  <si>
    <t>Director Executiv</t>
  </si>
  <si>
    <t>31.)</t>
  </si>
  <si>
    <t>37.)</t>
  </si>
  <si>
    <t>Cresterea performantei energetice a unitatilor de invatamant  - Colegiul National "Mihai Eminescu", SMIS 114990</t>
  </si>
  <si>
    <t>38.)</t>
  </si>
  <si>
    <t>Cresterea performantei energetice a unitatilor de invatamant  - Gradinita cu Program Prelungit nr.10, SMIS 118323</t>
  </si>
  <si>
    <t>42.)</t>
  </si>
  <si>
    <t>Prelungire strada Brazilor</t>
  </si>
  <si>
    <t xml:space="preserve">Casa Iancu de Hunedoara, Piata Libertatii nr.18 - Restaurare </t>
  </si>
  <si>
    <t>Reabilitare bloc locuinte sociale - strada Luminisului 13, SMIS 117370</t>
  </si>
  <si>
    <t>Dezvoltarea infrastructurii de educatie timpurie prin realizarea Gradinitei in cartierul Vasile Alecsandri, SMIS 121219</t>
  </si>
  <si>
    <t>Cresterea performantei energetice a unitatilor de invatamant  - Scoala Gimaziala "Avram Iancu", SMIS 111419</t>
  </si>
  <si>
    <t>Dezvoltarea infrastructurii de reincarcare pentru vehicule electrice,  HCL nr. 8/11.01.2019</t>
  </si>
  <si>
    <t>Scoala nr 13 - Reabilitare, Modernizare</t>
  </si>
  <si>
    <t xml:space="preserve">Cresterea eficientei energetice a blocurilor de locuinte - CF2, SMIS 117262 </t>
  </si>
  <si>
    <t>Extinderea si dotarea ambulatoriului integrat al Spitalului de Pneumoftiziologie "Dr. Nicolae Rusdea", SMIS 124182</t>
  </si>
  <si>
    <t>Cresterea eficientei energetice a blocurilor de locuinte - CF5, SMIS 117395</t>
  </si>
  <si>
    <t>HCL nr. 340 / 12.08.2019</t>
  </si>
  <si>
    <t>Reabilitare strada Victoriei (tronson b-dul Decebal - b-dul Independentei)</t>
  </si>
  <si>
    <t>Director General</t>
  </si>
  <si>
    <t>Cresterea eficientei energetice a blocurilor de locuinte - CF4, SMIS 118895</t>
  </si>
  <si>
    <t xml:space="preserve"> Obiective de investitii in continuare</t>
  </si>
  <si>
    <t>Centru rezidential pentru seniorii baimareni, strada Valea Borcutului nr. 117</t>
  </si>
  <si>
    <t>Cresterea mobilitatii urbane durabile prin modernizarea si crearea benzilor dedicate transportului in comun in Municipiul Baia Mare, SMIS 129506</t>
  </si>
  <si>
    <t>HCL nr. 489 / 26.11.2019</t>
  </si>
  <si>
    <t>HCL nr. 491 / 26.11.2019</t>
  </si>
  <si>
    <t>Cresterea mobilitatii urbane durabile prin modernizarea si crearea benzilor dedicate transportului in comun in Municipiul Baia Mare, SMIS 129507</t>
  </si>
  <si>
    <t>HCL nr. 413 / 31.10.2019</t>
  </si>
  <si>
    <t>74.02.06. Canalizarea si tratarea apelor reziduale</t>
  </si>
  <si>
    <t xml:space="preserve">Platforme ingropate pentru colectarea selectiva a deseurilor in Municipiul Baia Mare </t>
  </si>
  <si>
    <t>Reabilitarea spatiilor verzi degradate si realizarea infrastructurii de agrement in zona "Malurile Raului Sasar" SMIS 2014+:129615</t>
  </si>
  <si>
    <t>Sistem inteligent DST a energiei in Municipiul Baia Mare</t>
  </si>
  <si>
    <t>X</t>
  </si>
  <si>
    <t>Credite</t>
  </si>
  <si>
    <t>Modernizarea sistemului de iluminat public</t>
  </si>
  <si>
    <t>HCL nr. 261 / 24.08.2020</t>
  </si>
  <si>
    <t>finanţat din:</t>
  </si>
  <si>
    <t>Amenajare Centru pentru persoane cu dizabilitati, str. Hortensiei nr.2A</t>
  </si>
  <si>
    <t>Varianta de ocolire a Municipiului Baia Mare</t>
  </si>
  <si>
    <t>HCL nr. 187/ 30.06.2021</t>
  </si>
  <si>
    <t>Cinematograf si Parc "Dacia" - Reabilitare, Modernizare</t>
  </si>
  <si>
    <t>H.C.L.  nr. 279 / 2021</t>
  </si>
  <si>
    <t>Construire baza sportiva tip I - Colegiul Tehnic "Aurel Vlaicu"</t>
  </si>
  <si>
    <t>H.C.L.  nr. 44 / 07.02.2020</t>
  </si>
  <si>
    <t>Pod strada Limpedea</t>
  </si>
  <si>
    <t>Modernizare si Reabilitare strada Europa si strada Dumbravei</t>
  </si>
  <si>
    <t>Centru Cultural - Educational - Centru Istoric (Scoala Gimnaziala "Petre Dulfu)</t>
  </si>
  <si>
    <t>Realizarea Pasaj Italsofa (Baia Mare-Grosi)</t>
  </si>
  <si>
    <t>Realizarea Pasaj Clubul Vacarilor (Baia Mare-Recea)</t>
  </si>
  <si>
    <t>Dotari conform lista</t>
  </si>
  <si>
    <t>Harta strategica de zgomot a Municipiului Baia Mare</t>
  </si>
  <si>
    <t>Reabilitare arhitecturala pod strada Industriei</t>
  </si>
  <si>
    <t>Smart Lighting in Municipiul Baia Mare, HCL 337/17.08.2022</t>
  </si>
  <si>
    <t>Teatru Municipal - dotari conf lista</t>
  </si>
  <si>
    <t>Construire cresa mare</t>
  </si>
  <si>
    <t>PNRR/2022/C15/02</t>
  </si>
  <si>
    <t>Construire cresa mica, str. Melodiei</t>
  </si>
  <si>
    <t>Promovarea productiei  de energie din surse regenerabile pentru consumul propriu la nivelul UAT Baia Mare</t>
  </si>
  <si>
    <t>Actualizare in format GIS a documentatiilor de urbanism Planuri Urbanistice Zonale - aprobate bupa 01 ianuarie 2018 PNRR /2022/C10/I4/142</t>
  </si>
  <si>
    <t>Elaborarea si actualizarea in format GIS a documentatiilor de urbanism Planuri Urbanistice Zonale - aflate in curs de elaborare (APV2) PNRR /2022/C10/I4/337</t>
  </si>
  <si>
    <t>Elaborarea si actualizarea in format GIS a documentatiilor de urbanism Planuri Urbanistice Zonale - aflate in curs de elaborare (APV1) PNRR /2022/C10/I4/168</t>
  </si>
  <si>
    <t>Elaborarea in format GIS a documentatiilor de urbanism Planuri Urbanistice Zonale - aflate in curs de contractare PNRR /2022/C10/I4/317</t>
  </si>
  <si>
    <t>Creșterea performanței energetice a unităților de învățământ în Municipiul Baia Mare - Scoala Gimnaziala“Nichita Stanescu”</t>
  </si>
  <si>
    <t>HCL nr. 490 / 28.11.2022</t>
  </si>
  <si>
    <t>HCL nr.515/ 6.12.2022</t>
  </si>
  <si>
    <t>Elaborarea si actualizarea in format GIS a documentatiei de urbanism Plan Urbanistic General PNRR /2022/C10/I4/159</t>
  </si>
  <si>
    <t>Cresterea eficientei energetice a blocurilor de locuinte - CF10, PNRR/2022/C5/1/A3.1/1-143</t>
  </si>
  <si>
    <t>Cresterea performantei energetice a unitatilor de invatamant in Municipiul Baia Mare - Liceul Teoretic "Emil Racovita" - PNRR/2022/C5/2/B2.1/1.a-156</t>
  </si>
  <si>
    <t>Cresterea eficientei energetice a blocurilor de locuinte - CF8, PNRR/2022/C5/1/A3.1/1-156</t>
  </si>
  <si>
    <t>Cresterea performantei energetice a unitatilor de invatamant in Municipiul Baia Mare - Colegiul Tehnic "George Baritiu" - PNRR/2022/C5/2/B2.1/1.a-87</t>
  </si>
  <si>
    <t>Cresterea performantei energetice a unitatilor de invatamant in Municipiul Baia Mare - Colegiul Tehnic "Aurel Vlaicu" - PNRR/2022/C5/2/B2.1/1.a-88</t>
  </si>
  <si>
    <t>Cresterea performantei energetice a unitatilor de invatamant in Municipiul Baia Mare - Colegiul Tehnic "Anghel Saligny" - PNRR/2022/C5/2/B2.2/1.a-1</t>
  </si>
  <si>
    <t>Cresterea mobilitatii urbane durabile in Municipiul Baia Mare prin modernizarea parcului auto de transport public  PNRR/2022/C10/I.1.1-51</t>
  </si>
  <si>
    <t>Realizarea Coridorului de Mobilitate Urbana Durabila - Zona Centrul Istoric - PNNR/2022/C10/I1.4-645</t>
  </si>
  <si>
    <t xml:space="preserve">Realizarea Coridorului de Mobilitate Urbana Durabila - Malul stang al raului Sasar - PNRR/2022/C10/I1.4-351 </t>
  </si>
  <si>
    <t>Casa Pocol - Restaurare, Reabilitare, Sistematizare Verticala</t>
  </si>
  <si>
    <t>Cresterea performantei energetice a unitatilor de invatamant in Municipiul Baia Mare - Gradinita cu program prelungit nr.28 - PNRR/2022/C5/2/B2.2/1.a-208</t>
  </si>
  <si>
    <t>Cresterea performantei energetice a unitatilor de invatamant in Municipiul Baia Mare - Scoala Gimnaziala "George Cosbuc" - PNRR/2022/C5/2/B2.1/1.a-91</t>
  </si>
  <si>
    <t>Implementarea sistemului ITS, a infrastructurii TIC si modernizarea statiilor de tramsport in comun - PNNR/2022/C10/I1.2-932</t>
  </si>
  <si>
    <t>Actualizare P U Z  "Cartier Pintea Viteazu"</t>
  </si>
  <si>
    <t xml:space="preserve">Reabilitare si reconfigurare Piata Izvoarele </t>
  </si>
  <si>
    <t>Strategia dezvoltare servicii sociale</t>
  </si>
  <si>
    <t>Elaborarea si actualizarea in format GIS a documentatiilor de urbanism Planuri Urbanistice Zonale - aflate in curs de elaborare (ILC) PNRR /2022/C10/I4/293</t>
  </si>
  <si>
    <t>Elaborarea si actualizarea in format GIS a documentatiilor de urbanism Planuri Urbanistice Zonale - aflate in curs de elaborare, OIE PNRR /2022/C10/I4/36</t>
  </si>
  <si>
    <t>P U Z  "Cartier Mihai Eminescu"</t>
  </si>
  <si>
    <t>Centru de arte contemporane Colonia Pictorilor - dotari conf lista</t>
  </si>
  <si>
    <t>HCL nr.185 / 28.04.2022</t>
  </si>
  <si>
    <t>Scoala Gimnaziala "Nichita Stanescu" - corp nou - sala de sport</t>
  </si>
  <si>
    <t>Baia Mare City Light Sud</t>
  </si>
  <si>
    <t>Statii de incarcare - masini electrice</t>
  </si>
  <si>
    <t>Achizitie imobil monument istoric Casa Iancu de Hunedoara</t>
  </si>
  <si>
    <t>P U Z  - Zona industriala Aramis</t>
  </si>
  <si>
    <t>P U Z  Jandarmeriei</t>
  </si>
  <si>
    <t>Piata Revolutiei - actualizare proiect</t>
  </si>
  <si>
    <t>Centru Integrat Administrativ</t>
  </si>
  <si>
    <t>Dotari unitati de invatamant, conform lista</t>
  </si>
  <si>
    <t>Cresterea performantei energetice a unitatilor de invatamant in Municipiul Baia Mare - Gradinita cu program prelungit "Floare de colt" - PNRR/2022/C5/2/B2.1/1.a-1746</t>
  </si>
  <si>
    <t>Cresterea performantei energetice a unitatilor de invatamant in Municipiul Baia Mare - Gradinita cu program prelungit "Mihai Eminescu" - PNRR/2022/C5/2/B2.1/1.a-1716</t>
  </si>
  <si>
    <t>Cresterea performantei energetice a unitatilor de invatamant in Municipiul Baia Mare - Scoala Gimnaziala "Lucian Blaga" - PNRR/2022/C5/2/B2.1/1.a-1644</t>
  </si>
  <si>
    <t>Cresterea performantei energetice a unitatilor de invatamant in Municipiul Baia Mare - Colegiul Tehnic "C.D.Nenitescu"- corp internat si corp cantina - PNRR/2022/C5/2/B2.1/1.a-1565</t>
  </si>
  <si>
    <t>Cresterea performantei energetice a unitatilor de invatamant in Municipiul Baia Mare - Seminarul Teologic Liceal Ortodox "Sf.Ierarh Iosif Marturisitorul"- corp A - PNRR/2022/C5/2/B2.1/1.a-1623</t>
  </si>
  <si>
    <t>Cresterea performantei energetice a unitatilor de invatamant in Municipiul Baia Mare - Seminarul Teologic Liceal Ortodox "Sf.Ierarh Iosif Marturisitorul"- corp B - PNRR/2022/C5/2/B2.1/1.a-1714</t>
  </si>
  <si>
    <t>Dezvoltarea retelei integrate de Centre de Colectare deseuri prin aport voluntar in Municipiul Baia Mare PNRR/2022/C3/S/I.1A</t>
  </si>
  <si>
    <t>Dezvoltarea retelei integrate de Insule Ecologice Digitale pentru managementul deseurilor in Municipiul Baia Mare PNRR/2022/C3/S/I.1B</t>
  </si>
  <si>
    <t>HCL nr.87/ 27.04.2023</t>
  </si>
  <si>
    <t>*36.)</t>
  </si>
  <si>
    <t>HCL nr. 210 / 09.06.2023</t>
  </si>
  <si>
    <t>HCL nr. 212 / 09.06.2023</t>
  </si>
  <si>
    <t>HCL nr. 213 / 09.06.2023</t>
  </si>
  <si>
    <t>Scoala Gimnaziala nr.18 - masuri ISU</t>
  </si>
  <si>
    <t>47.)</t>
  </si>
  <si>
    <t>Complex de agrement acvatic - Campul Tineretului</t>
  </si>
  <si>
    <t>ParKing / suprateran Campul Tineretului</t>
  </si>
  <si>
    <t>Infiintarea Centrului Integrat de colectare separata prin aport voluntar destinat Aglomerarii Urbane Baia Mare PNRR/2022/C3/S/I.1.C</t>
  </si>
  <si>
    <t>Viabilizare zona de agrement parc Regina Maria (intersectie str. Victoriei-str.Valea Rosie; str.Victoriei-Campul Tineretului; str.Victoriei-str.Petofi Sandor; str.Victoriei-str. Minerilor; str.Minerilor-str.Fierastaului)</t>
  </si>
  <si>
    <t>Guvernanta Digitala eHealth si interoperabilitate in cadrul Spitalului de Pneumoftiziologie "Dr. Nicolae Rusdea"</t>
  </si>
  <si>
    <t>Constructii cu caracter social</t>
  </si>
  <si>
    <t>Dotarea cu mobilier si echipamente digitale a unitatilor de invatamant preuniversitar si a unitatilor conexe - Ecosistem digital de educatie si formare cod F-PNRR-Dotari-2023-6591</t>
  </si>
  <si>
    <t>*39.)</t>
  </si>
  <si>
    <t>Scoala Gimnaziala "Octavian Goga" - Reabilitare, Extindere</t>
  </si>
  <si>
    <t>Casa "MINAUR" - Respect Seniorilor Campioni</t>
  </si>
  <si>
    <t>49.)</t>
  </si>
  <si>
    <t>Reabilitare Mal Sasar III (Pod Decebal - Pod Bd. Vest)</t>
  </si>
  <si>
    <t>51.)</t>
  </si>
  <si>
    <t>Reabilitare imobil strada Victoriei nr 23</t>
  </si>
  <si>
    <t>HCL nr. 306 / 31.08.2023</t>
  </si>
  <si>
    <t>HCL nr. 259 / 31.07.2023</t>
  </si>
  <si>
    <t>HCL nr. 388, 389, 390, 391, 392 / 31.10.2023</t>
  </si>
  <si>
    <t>HCL nr. 393, 394, 395, 396 / 31.10.2023</t>
  </si>
  <si>
    <t xml:space="preserve">HCL nr. 397 /31.10.2023;  HCL nr. 211 / 9.06.2023 </t>
  </si>
  <si>
    <t>HCL nr. 413 /13.11.2023</t>
  </si>
  <si>
    <t>HCL nr. 415 / 13.11.2023</t>
  </si>
  <si>
    <t>HCL nr. 416 / 13.11.2023</t>
  </si>
  <si>
    <t>HCL nr. 417, 418, 419, 420, 421, 422, 473 / 13.11.2023</t>
  </si>
  <si>
    <t>HCL nr. 364 / 18.12.2020, HCL nr. 412 / 13.11.2023</t>
  </si>
  <si>
    <t>HCL nr. 475 / 07.11.2022</t>
  </si>
  <si>
    <t>HCL nr. 40 / 31.10.2023</t>
  </si>
  <si>
    <t>Casa Iancu de Hunedoaral - Restaurare</t>
  </si>
  <si>
    <t>HCL nr. 334 / 20.09.2023</t>
  </si>
  <si>
    <t xml:space="preserve">                                                  Dancus Ioan Doru</t>
  </si>
  <si>
    <t>Dotari Spitalul de Pneumoftiziologie "Dr. Nicolae Rusdea"</t>
  </si>
  <si>
    <t>Cresterea mobilitatii urbane durabile prin extinderea si crearea benzilor dedicate transportului in comun in Municipiului Baia Mare, SMIS 128036</t>
  </si>
  <si>
    <t>Centru de servicii de recuperare neuromotorie de tip ambulatoriu pt. persoane  adulte cu dizabilitati, str. Cuza Voda 8C</t>
  </si>
  <si>
    <t>Cinematograf "Dacia" - Reabilitare, Modernizare</t>
  </si>
  <si>
    <t>Parc "Dacia" - Reabilitare, Modernizare</t>
  </si>
  <si>
    <t>Casa Pocol - Sistematizare Verticala</t>
  </si>
  <si>
    <t>Cresterea eficientei energetice a blocurilor de locuinte CF15 - b-dul Unirii nr.12</t>
  </si>
  <si>
    <t>Cresterea eficientei energetice a blocurilor de locuinte CF16 - b-dul Unirii nr.14</t>
  </si>
  <si>
    <t>Cresterea eficientei energetice a blocurilor de locuinte CF19 - b-dul Unirii nr.11</t>
  </si>
  <si>
    <t>Cresterea eficientei energetice a blocurilor de locuinte CF18 - b-dul Unirii nr.9</t>
  </si>
  <si>
    <t>Cresterea eficientei energetice a blocurilor de locuinte CF17 - b-dul Regele Mihai I nr.5</t>
  </si>
  <si>
    <t>Regenerare Urbana Durabila prin infiintarea Pietei Universitatii</t>
  </si>
  <si>
    <t>HCL nr . 32/ 26.10.2024</t>
  </si>
  <si>
    <t>Modernizare sensuri giratorii</t>
  </si>
  <si>
    <t>Teatru Municipal - grup sanitar persoane cu dizabilitati</t>
  </si>
  <si>
    <t>Centru Comunicar Integrat, strada Uzinei nr.3, PNNR-CF1120/183/CCI/27.12.2023</t>
  </si>
  <si>
    <t>HCL nr. 110 / 19.03.2024</t>
  </si>
  <si>
    <t>Casa "MINAUR" - Respect Seniorilor Campioni, HCL 111/19.03.2024</t>
  </si>
  <si>
    <t xml:space="preserve">HCL nr. 115 / 19.03.2024 - Victoriei nr.45;  HCL nr. 120 / 19.03.2024 - Victor Babes nr.31;  HCL nr. 112 / 19.03.2024 - P-ta Revolutiei nr.2;  HCL nr. 113 / 19.03.2024 - P-ta Revolutiei nr.3;  HCL nr. 114 / 19.03.2024 - P-ta Revolutiei nr.4;  HCL nr. 80 / 12.04.2023 - 6 statii de incarcare </t>
  </si>
  <si>
    <t xml:space="preserve">HCL nr. 116 / 19.03.2024 - Progresului nr.54; HCL nr. 117 / 19.03.2024 - Progresului nr.56;  HCL nr. 118 / 19.03.2024 - Progresului nr.58;  HCL nr. 119 / 19.03.2024 - Progresului nr.60;  HCL nr. 121 / 19.03.2024 - Independentei nr.24;  HCL nr. 79 / 12.04.2023 - 8 statii de incarcare </t>
  </si>
  <si>
    <t xml:space="preserve"> </t>
  </si>
  <si>
    <t>Cresterea performantei energetice a unitatilor de invatamant in Municipiul Baia Mare - Colegiul Tehnic "C.D.Nenitescu" - corp scoala - PNRR/2022/C5/2/B2.1/1.a-21</t>
  </si>
  <si>
    <t>HCL nr. 170 / 28.03.2024</t>
  </si>
  <si>
    <t>HCL nr. 168 / 28.03.2024</t>
  </si>
  <si>
    <t>HCL nr. 167 / 28.03.2024</t>
  </si>
  <si>
    <t>HCL nr. 169 / 28.03.2024</t>
  </si>
  <si>
    <t xml:space="preserve">Extindere retele de apa si canalizare, HCL nr. 173/4.04.2024 </t>
  </si>
  <si>
    <t>Prelungire strada Garii (bd.Unirii)</t>
  </si>
  <si>
    <t xml:space="preserve">Prelungire strada Garii (bd.Unirii) </t>
  </si>
  <si>
    <t>HCL nr.197/ 26.04.2024</t>
  </si>
  <si>
    <t>HCL nr. 180 / 26.04.2024</t>
  </si>
  <si>
    <t>HCL nr. 181 / 26.04.2024</t>
  </si>
  <si>
    <t>HCL nr. 177 / 26.04.2024</t>
  </si>
  <si>
    <t>HCL nr. 209 / 29.04.2024</t>
  </si>
  <si>
    <t xml:space="preserve">Defribilatoare - proiect participativ "Infiintare a unei retele publice de defibrilatoare automate pe raza municipiului Baia Mare" </t>
  </si>
  <si>
    <t>HCL nr.34 / 26.01.2024</t>
  </si>
  <si>
    <t>HCL nr.33 / 26.01.2024</t>
  </si>
  <si>
    <t>II</t>
  </si>
  <si>
    <t xml:space="preserve">54.02. SERVICII PUBLICE COMUNITARE DE EVIDENTA A </t>
  </si>
  <si>
    <t xml:space="preserve">PERSOANELOR, din care  </t>
  </si>
  <si>
    <t>Dotări independente</t>
  </si>
  <si>
    <t>Extindere sistem monitorizare video</t>
  </si>
  <si>
    <t>Centru de servicii de recuperare neuromotorie de tip ambulatoriu pt. persoane cu dizabilitati, str. Cuza Voda 8C</t>
  </si>
  <si>
    <t>HCL nr. 282 / 27.06.2024</t>
  </si>
  <si>
    <t>HCL nr. 283 / 27.06.2024</t>
  </si>
  <si>
    <t>HCL nr. 276 / 28.05.2024</t>
  </si>
  <si>
    <t>Centrul cultural sportiv Bodi Ferneziu</t>
  </si>
  <si>
    <t>Complex de educatie ecologica non-formala Lacul Bodi (GreenEdHub)</t>
  </si>
  <si>
    <t xml:space="preserve">ec.Pop Carmen </t>
  </si>
  <si>
    <t>Smart Eco - Retea integrata de acces la alimentare pentru vehicole electrice - PNRR/2022/C10/I1.3-2                                                                                                                                 HCL nr. 336/25.07.2024</t>
  </si>
  <si>
    <t>HCL nr. 365 / 25.07.2024</t>
  </si>
  <si>
    <t>Documentatii ISU unitati de invatamant, conf. lista anexa</t>
  </si>
  <si>
    <t xml:space="preserve">Cresterea eficientei energetice a blocurilor de locuinte CF15 - b-dul Unirii nr.12 </t>
  </si>
  <si>
    <t xml:space="preserve">Cresterea eficientei energetice a blocurilor de locuinte CF16 - b-dul Unirii nr.14 </t>
  </si>
  <si>
    <t xml:space="preserve">Cresterea eficientei energetice a blocurilor de locuinte CF18 - b-dul Unirii nr.9 </t>
  </si>
  <si>
    <t>HCL nr. 285 / 27.06.2024</t>
  </si>
  <si>
    <t>HCL nr.286 / 27.06.2024</t>
  </si>
  <si>
    <t>Dezvoltarea infrastructurii de educatie tehnologica prin modernizare Colegiului "Transilvania", SMIS 119845 / SMIS 324236</t>
  </si>
  <si>
    <t>Cresterea eficientei energetice in cladirile publice din Municipiul Baia Mare - Spitalul de Pneumoftiziologie "Dr. Nicolae Rusdea", SMIS 115487 / SMIS 324140</t>
  </si>
  <si>
    <t>Cresterea eficientei energetice a blocurilor de locuinte - CF7, SMIS 117352 / SMIS 324340</t>
  </si>
  <si>
    <t>Reabilitare bloc locuinte sociale - strada Luminisului 13A, SMIS 117371 / SMIS 324396</t>
  </si>
  <si>
    <t>Reabilitare bloc locuinte sociale - strada Horea 46A, SMIS 117369 / SMIS 324397</t>
  </si>
  <si>
    <t>Restaurare, Reabilitare Casa Pocol si Amenajare ca si Centru Cultural, SMIS 302123</t>
  </si>
  <si>
    <t>HCL nr. 414 / 13.09.2024</t>
  </si>
  <si>
    <t>HCL nr. 413 / 13.09.2024</t>
  </si>
  <si>
    <t>HCL nr. 380/ 22.08.2024</t>
  </si>
  <si>
    <t>Centru Cultural Sportiv - SF</t>
  </si>
  <si>
    <t>HCL nr. 337/ 25.07.2024</t>
  </si>
  <si>
    <t>Parc recreativ Lacul Bodi Ferneziu</t>
  </si>
  <si>
    <t>Modernizare Piata Revolutiei</t>
  </si>
  <si>
    <t>HCL nr. 432 / 8.10.2024</t>
  </si>
  <si>
    <t>HCL nr. 455 / 24.10.2024</t>
  </si>
  <si>
    <t>HCL nr. 457 / 24.10.2024</t>
  </si>
  <si>
    <t>HCL nr. 456 / 24.10.2024</t>
  </si>
  <si>
    <t>HCL nr. 448 / 24.10.2024</t>
  </si>
  <si>
    <t xml:space="preserve">                                          Primarul Municipiului Baia Mare</t>
  </si>
  <si>
    <t>HCL nr. 458 / 24.10.2024</t>
  </si>
  <si>
    <t>Achizitie teren aferent bd. Independentei - dezvoltare, modernizare infrastructura</t>
  </si>
  <si>
    <t>Achizitie teren aferent str. Victoriei - tronson bd. Decebal si bd. Independentei</t>
  </si>
  <si>
    <t xml:space="preserve">Centru de excelenta in educatie - Imobil C2 - Anexa Pavilion, str. Petófi Sandor 6 </t>
  </si>
  <si>
    <t>HCL nr. 489 / 20.11.2024</t>
  </si>
  <si>
    <t>Centru Cultural Sportiv</t>
  </si>
  <si>
    <t>HCL nr. 492 / 20.11.2024</t>
  </si>
  <si>
    <t>*10.)</t>
  </si>
  <si>
    <t>Reabilitare Constructie si Amenajare Centru Cultural Sportiv Bodi Ferneziu</t>
  </si>
  <si>
    <t>HCL nr. 493 / 20.11.2024</t>
  </si>
  <si>
    <t>HCL nr.490 / 20.11.2024</t>
  </si>
  <si>
    <t>HCL nr.508 / 20.11.2024</t>
  </si>
  <si>
    <t>Sectie Paleatie Spitalul de Pneumoftiziologie "Dr. Nicolae Rusdea"</t>
  </si>
  <si>
    <t>Sistem informatic integrat - Echipamente de lucru, conf. lista</t>
  </si>
  <si>
    <t>Imobil, strada Victoriei nr. 21A - Reabilitare - Colonia Pictorilor</t>
  </si>
  <si>
    <t>HCL nr. 433 / 8.10.2024</t>
  </si>
  <si>
    <t>Casa de cultura a sindicatelor - Reabilitare, Modernizare</t>
  </si>
  <si>
    <t>Modernizarea bulevardelor Independentei si Decebal si crearea unor trasee dedicate cu prioritate transportul public in comun si pista de biciclete, SMIS 304618</t>
  </si>
  <si>
    <t>HCL nr. 544 / 11.12.2024</t>
  </si>
  <si>
    <t>Modernizarea bulevardelor Bucuresti, Republicii, Unirii, Traian si modernizare strada Gariii si crearea unor trasee dedicate cu prioritate transportul public in comun si pista de biciclete - tronson I bd. Unirii si bd.Traian, SMIS 324712</t>
  </si>
  <si>
    <t>HCL nr. 543 / 11.12.2024</t>
  </si>
  <si>
    <t>HCL nr. 545 / 11.12.2024</t>
  </si>
  <si>
    <t>A OBIECTIVELOR DE INVESTITII PE ANUL 2025 CU FINANŢARE</t>
  </si>
  <si>
    <t>Program 2025</t>
  </si>
  <si>
    <t>ec. Luca Cornelia</t>
  </si>
  <si>
    <t>HCL nr. 11 / 30.01.2025</t>
  </si>
  <si>
    <t>HCL nr. 10 / 30.01.2025</t>
  </si>
  <si>
    <t>Proiectul Regional de Dezvoltare a infrastructurii de apa si apa uzata din jud Maramures, PDD, HCL 12/30.01.2025</t>
  </si>
  <si>
    <t xml:space="preserve">Prelungire strada Brazilor </t>
  </si>
  <si>
    <t>HCL nr. 281 / 30.09.2021</t>
  </si>
  <si>
    <t>Retea de fibra optica pentru unitatile de invatamant preuniversitar -C.T.Transilvania</t>
  </si>
  <si>
    <t>Pod zona URBIS</t>
  </si>
  <si>
    <t>Teatru str. Dacia nr.3 - reparatii</t>
  </si>
  <si>
    <t xml:space="preserve">LISTA  </t>
  </si>
  <si>
    <t>Autoutilitara plug in hybrid/ electric Cantina Sociala</t>
  </si>
  <si>
    <t>Dotari independente - RESPECT SI GRIJA PENTRU COPII SPECIALI ID 329331</t>
  </si>
  <si>
    <t>Dotari independente - BAIA MARE PUNE SUFLET ID 329379</t>
  </si>
  <si>
    <t xml:space="preserve">Dotari independente - SOLIDARITATE PENTRU COPII ID 329399 </t>
  </si>
  <si>
    <t>Dotari independente - COMUNITATE FARA BARIERE ID 329400</t>
  </si>
  <si>
    <t xml:space="preserve">Imobil DAS str. Dacia nr.1 -expertiza tehnica </t>
  </si>
  <si>
    <t>Dezvoltarea de servicii de ingrijire si suport de calitate pt. persoane cu dizabilitati si ingrijitorii acostora,  in centre respiro - SF</t>
  </si>
  <si>
    <t>Baia Mare pune suflet ID 329379</t>
  </si>
  <si>
    <t>Solidaritate pt copii ID 329399</t>
  </si>
  <si>
    <t>Comunitate fara bariere ID 329400</t>
  </si>
  <si>
    <t>Respect si grija pt. copii speciali ID 329331</t>
  </si>
  <si>
    <t>HCL nr.77 / 10.03.2025</t>
  </si>
  <si>
    <t>Achizitie imobil "Piata Izvoare"</t>
  </si>
  <si>
    <t>Achizitie imobil str. Crisan nr.19, ap.1</t>
  </si>
  <si>
    <t>Dotari crese, conform lista</t>
  </si>
  <si>
    <t>Liceul Teologic Penticostal - instalatie paratrasnet</t>
  </si>
  <si>
    <t>Realizarea lucrarilor de modernizare interioara la Spitalul de Pneumoftiziologie "Dr. Nicolae Rusdea"</t>
  </si>
  <si>
    <t>Extindere, modernizare infrastructura rutiera b-ul Unirii, largire(str. V. Alecsandri - str. Europa)</t>
  </si>
  <si>
    <t>Exemplar canin</t>
  </si>
  <si>
    <t>Sustainable Weather Emergency Management (SWEM)</t>
  </si>
  <si>
    <t>Reabilitare cimitir Horea 2 - asfaltare alei</t>
  </si>
  <si>
    <t>Documentatie proiect casute</t>
  </si>
  <si>
    <t>Reabilitare fantani arteziene Parc Mara - proiectare si executie</t>
  </si>
  <si>
    <t>Reabilitare fantana arteziana si cascada Piata Centru Cartier Sasar - proiectare si executie</t>
  </si>
  <si>
    <t>HCL 206/9.06.2023, HCL 207/9.06.2023, HCL 208/9.06.2023</t>
  </si>
  <si>
    <t>Construire terenuri sport gazon sintetic pt.unitatile de invatamant: Colegiul de Arte, Scoala Gimnaziala"A.I.Cuza"</t>
  </si>
  <si>
    <t>Incinerator de deseuri animale pentru adapostul publi de caini</t>
  </si>
  <si>
    <t>Infiintare loc de joaca pe str. Colonia Topitorilor (cartierul Grivitei)</t>
  </si>
  <si>
    <t>Macheta din bronz a orasului Baia Mare (zona istorica)</t>
  </si>
  <si>
    <t>Imobil, strada Victoriei nr. 21A - Reabilitare - Colonia Pictorilor _HCL nr.433 / 8.10.2024</t>
  </si>
  <si>
    <t>Infiintarea Parcului Fotovoltaic, HCL 49 / 7.02.2025</t>
  </si>
  <si>
    <t xml:space="preserve">Modernizarea bulevardelor Bucuresti, Republicii, Unirii, Traian si modernizare strada Gariii si crearea unor trasee dedicate cu prioritate transportul public in comun si pista de biciclete - tronson II bd. Bucuresti, bd. Republicii si str. Garii, SMIS </t>
  </si>
  <si>
    <t xml:space="preserve">Colegiul National "Mihai Eminescu" - masuri ISU     </t>
  </si>
  <si>
    <t xml:space="preserve">Scoala Gimnaziala "Avram Iancu" - masuri ISU     </t>
  </si>
  <si>
    <t>Liceul Tehnologic"Transilvania"-sistem canalizare, instalatie utilizare gaz</t>
  </si>
  <si>
    <t xml:space="preserve">Modernizare si Reabilitare tronson str. Victoriei - b-dul Independentei </t>
  </si>
  <si>
    <t>Trasee tematice Parc Regina Maria - str. Viilor - Tolvaj Denes</t>
  </si>
  <si>
    <t>Parc rulote</t>
  </si>
  <si>
    <t>Reabilitarea zonei dintre Zidul Cetatii si Muzeul de Istorie</t>
  </si>
</sst>
</file>

<file path=xl/styles.xml><?xml version="1.0" encoding="utf-8"?>
<styleSheet xmlns="http://schemas.openxmlformats.org/spreadsheetml/2006/main">
  <fonts count="14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u/>
      <sz val="10"/>
      <name val="Times New Roman CE"/>
      <family val="1"/>
      <charset val="238"/>
    </font>
    <font>
      <sz val="10"/>
      <name val="Times New Roman CE"/>
    </font>
    <font>
      <sz val="1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1"/>
      <name val="Arial"/>
      <family val="2"/>
    </font>
    <font>
      <sz val="10"/>
      <color rgb="FFFF0000"/>
      <name val="Times New Roman"/>
      <family val="1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9" fontId="11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3" fillId="0" borderId="0" xfId="0" applyFont="1" applyFill="1"/>
    <xf numFmtId="3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/>
    <xf numFmtId="4" fontId="3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0" xfId="0" applyFill="1"/>
    <xf numFmtId="0" fontId="4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quotePrefix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3" xfId="0" quotePrefix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4" fontId="5" fillId="0" borderId="9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/>
    </xf>
    <xf numFmtId="3" fontId="3" fillId="0" borderId="3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8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7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8" fillId="0" borderId="0" xfId="0" applyFont="1" applyFill="1"/>
    <xf numFmtId="0" fontId="8" fillId="0" borderId="0" xfId="0" applyFont="1" applyFill="1" applyBorder="1"/>
    <xf numFmtId="0" fontId="8" fillId="0" borderId="9" xfId="0" applyFont="1" applyFill="1" applyBorder="1"/>
    <xf numFmtId="49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3" fillId="0" borderId="12" xfId="0" applyFont="1" applyFill="1" applyBorder="1"/>
    <xf numFmtId="0" fontId="1" fillId="0" borderId="0" xfId="0" applyFont="1" applyFill="1" applyBorder="1"/>
    <xf numFmtId="0" fontId="4" fillId="0" borderId="2" xfId="0" applyFont="1" applyFill="1" applyBorder="1" applyAlignment="1">
      <alignment horizontal="center"/>
    </xf>
    <xf numFmtId="0" fontId="7" fillId="0" borderId="5" xfId="0" applyFont="1" applyBorder="1"/>
    <xf numFmtId="0" fontId="3" fillId="0" borderId="10" xfId="0" applyFont="1" applyFill="1" applyBorder="1"/>
    <xf numFmtId="4" fontId="3" fillId="0" borderId="12" xfId="0" applyNumberFormat="1" applyFont="1" applyFill="1" applyBorder="1" applyAlignment="1">
      <alignment horizontal="center"/>
    </xf>
    <xf numFmtId="4" fontId="5" fillId="0" borderId="15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4" fontId="3" fillId="0" borderId="16" xfId="0" applyNumberFormat="1" applyFont="1" applyFill="1" applyBorder="1" applyAlignment="1">
      <alignment horizontal="center"/>
    </xf>
    <xf numFmtId="0" fontId="7" fillId="0" borderId="1" xfId="0" applyFont="1" applyBorder="1"/>
    <xf numFmtId="0" fontId="9" fillId="0" borderId="8" xfId="0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wrapText="1"/>
    </xf>
    <xf numFmtId="4" fontId="5" fillId="0" borderId="11" xfId="0" applyNumberFormat="1" applyFont="1" applyFill="1" applyBorder="1" applyAlignment="1">
      <alignment horizontal="center"/>
    </xf>
    <xf numFmtId="0" fontId="7" fillId="0" borderId="5" xfId="0" applyNumberFormat="1" applyFont="1" applyBorder="1" applyAlignment="1">
      <alignment wrapText="1"/>
    </xf>
    <xf numFmtId="0" fontId="10" fillId="0" borderId="0" xfId="0" applyFont="1" applyFill="1" applyBorder="1"/>
    <xf numFmtId="0" fontId="3" fillId="0" borderId="1" xfId="0" applyFont="1" applyFill="1" applyBorder="1"/>
    <xf numFmtId="0" fontId="1" fillId="0" borderId="0" xfId="0" applyFont="1" applyFill="1"/>
    <xf numFmtId="0" fontId="7" fillId="0" borderId="5" xfId="0" applyFont="1" applyBorder="1" applyAlignment="1">
      <alignment wrapText="1"/>
    </xf>
    <xf numFmtId="0" fontId="3" fillId="0" borderId="11" xfId="0" applyFont="1" applyFill="1" applyBorder="1"/>
    <xf numFmtId="0" fontId="3" fillId="0" borderId="16" xfId="0" applyFont="1" applyFill="1" applyBorder="1"/>
    <xf numFmtId="0" fontId="7" fillId="0" borderId="1" xfId="0" applyFont="1" applyBorder="1" applyAlignment="1">
      <alignment wrapText="1"/>
    </xf>
    <xf numFmtId="4" fontId="3" fillId="0" borderId="10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wrapText="1"/>
    </xf>
    <xf numFmtId="0" fontId="10" fillId="0" borderId="0" xfId="0" applyFont="1" applyFill="1"/>
    <xf numFmtId="9" fontId="3" fillId="0" borderId="8" xfId="2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4" fillId="2" borderId="8" xfId="0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3" applyNumberFormat="1" applyFont="1" applyFill="1" applyBorder="1" applyAlignment="1">
      <alignment horizontal="center"/>
    </xf>
    <xf numFmtId="4" fontId="5" fillId="2" borderId="9" xfId="3" applyNumberFormat="1" applyFont="1" applyFill="1" applyBorder="1" applyAlignment="1">
      <alignment horizontal="center"/>
    </xf>
    <xf numFmtId="0" fontId="7" fillId="0" borderId="8" xfId="0" applyFont="1" applyBorder="1"/>
    <xf numFmtId="4" fontId="5" fillId="0" borderId="7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3" fillId="0" borderId="15" xfId="0" applyFont="1" applyFill="1" applyBorder="1"/>
    <xf numFmtId="0" fontId="7" fillId="0" borderId="10" xfId="1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3" fillId="0" borderId="0" xfId="0" applyFont="1" applyFill="1" applyBorder="1" applyAlignment="1"/>
    <xf numFmtId="0" fontId="4" fillId="2" borderId="2" xfId="0" applyFont="1" applyFill="1" applyBorder="1" applyAlignment="1">
      <alignment horizontal="center"/>
    </xf>
    <xf numFmtId="4" fontId="5" fillId="2" borderId="15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4" fontId="3" fillId="2" borderId="16" xfId="0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 wrapText="1"/>
    </xf>
    <xf numFmtId="0" fontId="7" fillId="0" borderId="9" xfId="0" applyFont="1" applyBorder="1"/>
    <xf numFmtId="0" fontId="13" fillId="0" borderId="0" xfId="0" applyFont="1" applyFill="1" applyBorder="1"/>
    <xf numFmtId="0" fontId="10" fillId="2" borderId="0" xfId="0" applyFont="1" applyFill="1"/>
    <xf numFmtId="0" fontId="10" fillId="0" borderId="0" xfId="0" applyFont="1" applyFill="1" applyBorder="1" applyAlignment="1"/>
    <xf numFmtId="0" fontId="13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3" fillId="0" borderId="4" xfId="0" applyFont="1" applyFill="1" applyBorder="1" applyAlignment="1">
      <alignment wrapText="1"/>
    </xf>
    <xf numFmtId="0" fontId="7" fillId="0" borderId="13" xfId="0" applyFont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7" fillId="0" borderId="0" xfId="0" applyFont="1" applyBorder="1"/>
    <xf numFmtId="4" fontId="5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12" fillId="0" borderId="0" xfId="0" applyFont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5" fillId="2" borderId="0" xfId="3" applyNumberFormat="1" applyFont="1" applyFill="1" applyBorder="1" applyAlignment="1">
      <alignment horizontal="center" wrapText="1"/>
    </xf>
    <xf numFmtId="4" fontId="5" fillId="2" borderId="0" xfId="3" applyNumberFormat="1" applyFont="1" applyFill="1" applyBorder="1" applyAlignment="1">
      <alignment horizontal="center"/>
    </xf>
    <xf numFmtId="0" fontId="3" fillId="0" borderId="13" xfId="0" applyFont="1" applyFill="1" applyBorder="1" applyAlignment="1"/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471"/>
  <sheetViews>
    <sheetView tabSelected="1" view="pageBreakPreview" zoomScaleNormal="75" zoomScaleSheetLayoutView="100" workbookViewId="0">
      <selection activeCell="D36" sqref="D36"/>
    </sheetView>
  </sheetViews>
  <sheetFormatPr defaultRowHeight="14.25"/>
  <cols>
    <col min="1" max="1" width="6.125" style="1" customWidth="1"/>
    <col min="2" max="2" width="60.625" style="1" customWidth="1"/>
    <col min="3" max="3" width="10.625" style="1" customWidth="1"/>
    <col min="4" max="4" width="11.375" style="1" customWidth="1"/>
    <col min="5" max="5" width="10.625" style="1" customWidth="1"/>
    <col min="6" max="6" width="11" style="1" customWidth="1"/>
    <col min="7" max="8" width="10.625" style="1" customWidth="1"/>
    <col min="9" max="9" width="11.625" style="1" customWidth="1"/>
    <col min="10" max="16384" width="9" style="18"/>
  </cols>
  <sheetData>
    <row r="1" spans="1:252" s="54" customFormat="1" ht="12.75">
      <c r="A1" s="3"/>
      <c r="B1" s="1" t="s">
        <v>20</v>
      </c>
      <c r="C1" s="1"/>
      <c r="D1" s="1"/>
      <c r="E1" s="1"/>
      <c r="F1" s="1"/>
      <c r="G1" s="1"/>
      <c r="H1" s="1"/>
      <c r="I1" s="1"/>
    </row>
    <row r="2" spans="1:252" s="54" customFormat="1" ht="12.75">
      <c r="A2" s="3"/>
      <c r="B2" s="1" t="s">
        <v>21</v>
      </c>
      <c r="C2" s="1"/>
      <c r="D2" s="2"/>
      <c r="E2" s="1"/>
      <c r="F2" s="1"/>
      <c r="G2" s="1"/>
      <c r="H2" s="1"/>
      <c r="I2" s="1"/>
    </row>
    <row r="3" spans="1:252" s="54" customFormat="1" ht="12.75">
      <c r="A3" s="3"/>
      <c r="B3" s="12" t="s">
        <v>65</v>
      </c>
      <c r="C3" s="1"/>
      <c r="D3" s="1"/>
      <c r="E3" s="3" t="s">
        <v>378</v>
      </c>
      <c r="F3" s="1"/>
      <c r="G3" s="1"/>
      <c r="H3" s="1"/>
      <c r="I3" s="1"/>
    </row>
    <row r="4" spans="1:252" s="54" customFormat="1" ht="12.75">
      <c r="A4" s="3"/>
      <c r="B4" s="12"/>
      <c r="C4" s="12"/>
      <c r="D4" s="1" t="s">
        <v>367</v>
      </c>
      <c r="E4" s="1"/>
      <c r="F4" s="1"/>
      <c r="G4" s="1"/>
      <c r="H4" s="1"/>
      <c r="I4" s="1"/>
    </row>
    <row r="5" spans="1:252" s="54" customFormat="1" ht="12.75">
      <c r="A5" s="3"/>
      <c r="B5" s="12"/>
      <c r="C5" s="12"/>
      <c r="D5" s="2" t="s">
        <v>104</v>
      </c>
      <c r="E5" s="1"/>
      <c r="F5" s="1"/>
      <c r="G5" s="1"/>
      <c r="H5" s="1"/>
      <c r="I5" s="1"/>
    </row>
    <row r="6" spans="1:252" s="54" customFormat="1" ht="12.75">
      <c r="A6" s="3"/>
      <c r="B6" s="12"/>
      <c r="C6" s="12"/>
      <c r="D6" s="2"/>
      <c r="E6" s="1"/>
      <c r="F6" s="1"/>
      <c r="G6" s="1"/>
      <c r="H6" s="1"/>
      <c r="I6" s="1"/>
    </row>
    <row r="7" spans="1:252" s="54" customFormat="1" ht="12.75">
      <c r="A7" s="3"/>
      <c r="B7" s="1"/>
      <c r="C7" s="1"/>
      <c r="D7" s="2"/>
      <c r="E7" s="1"/>
      <c r="F7" s="1"/>
      <c r="G7" s="1"/>
      <c r="H7" s="14" t="s">
        <v>22</v>
      </c>
      <c r="I7" s="1"/>
    </row>
    <row r="8" spans="1:252" s="55" customFormat="1" ht="13.5" thickBot="1">
      <c r="A8" s="3"/>
      <c r="B8" s="1"/>
      <c r="C8" s="1"/>
      <c r="D8" s="2"/>
      <c r="E8" s="1"/>
      <c r="F8" s="1"/>
      <c r="G8" s="1"/>
      <c r="H8" s="15" t="s">
        <v>23</v>
      </c>
      <c r="I8" s="15" t="s">
        <v>88</v>
      </c>
    </row>
    <row r="9" spans="1:252" s="56" customFormat="1" ht="13.5" thickBot="1">
      <c r="A9" s="4"/>
      <c r="B9" s="29"/>
      <c r="C9" s="4"/>
      <c r="D9" s="46"/>
      <c r="E9" s="5"/>
      <c r="F9" s="5" t="s">
        <v>368</v>
      </c>
      <c r="G9" s="5"/>
      <c r="H9" s="5"/>
      <c r="I9" s="8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</row>
    <row r="10" spans="1:252" s="55" customFormat="1" ht="13.5" thickBot="1">
      <c r="A10" s="6" t="s">
        <v>24</v>
      </c>
      <c r="B10" s="30" t="s">
        <v>25</v>
      </c>
      <c r="C10" s="6" t="s">
        <v>26</v>
      </c>
      <c r="D10" s="20" t="s">
        <v>22</v>
      </c>
      <c r="E10" s="7"/>
      <c r="F10" s="5" t="s">
        <v>165</v>
      </c>
      <c r="H10" s="5"/>
      <c r="I10" s="8"/>
    </row>
    <row r="11" spans="1:252" s="55" customFormat="1" ht="13.5" thickBot="1">
      <c r="A11" s="6" t="s">
        <v>27</v>
      </c>
      <c r="B11" s="30"/>
      <c r="C11" s="6" t="s">
        <v>28</v>
      </c>
      <c r="D11" s="47">
        <v>2025</v>
      </c>
      <c r="E11" s="4"/>
      <c r="F11" s="29" t="s">
        <v>162</v>
      </c>
      <c r="G11" s="8"/>
      <c r="H11" s="9" t="s">
        <v>29</v>
      </c>
      <c r="I11" s="4" t="s">
        <v>30</v>
      </c>
    </row>
    <row r="12" spans="1:252" s="55" customFormat="1" ht="12.75">
      <c r="A12" s="6"/>
      <c r="B12" s="30" t="s">
        <v>66</v>
      </c>
      <c r="C12" s="6"/>
      <c r="D12" s="9"/>
      <c r="E12" s="10" t="s">
        <v>31</v>
      </c>
      <c r="F12" s="4" t="s">
        <v>32</v>
      </c>
      <c r="G12" s="99" t="s">
        <v>32</v>
      </c>
      <c r="H12" s="9" t="s">
        <v>33</v>
      </c>
      <c r="I12" s="6" t="s">
        <v>34</v>
      </c>
    </row>
    <row r="13" spans="1:252" s="55" customFormat="1" ht="12.75">
      <c r="A13" s="6"/>
      <c r="C13" s="6"/>
      <c r="D13" s="9"/>
      <c r="E13" s="10" t="s">
        <v>35</v>
      </c>
      <c r="F13" s="6" t="s">
        <v>36</v>
      </c>
      <c r="G13" s="6" t="s">
        <v>37</v>
      </c>
      <c r="H13" s="9" t="s">
        <v>38</v>
      </c>
      <c r="I13" s="48"/>
    </row>
    <row r="14" spans="1:252" s="55" customFormat="1" ht="13.5" thickBot="1">
      <c r="A14" s="11"/>
      <c r="B14" s="31"/>
      <c r="C14" s="11"/>
      <c r="D14" s="44"/>
      <c r="E14" s="101" t="s">
        <v>39</v>
      </c>
      <c r="F14" s="57"/>
      <c r="G14" s="11"/>
      <c r="H14" s="9" t="s">
        <v>68</v>
      </c>
      <c r="I14" s="49"/>
    </row>
    <row r="15" spans="1:252" s="55" customFormat="1" ht="13.5" thickBot="1">
      <c r="A15" s="26">
        <v>0</v>
      </c>
      <c r="B15" s="32">
        <v>1</v>
      </c>
      <c r="C15" s="26">
        <v>2</v>
      </c>
      <c r="D15" s="32">
        <v>3</v>
      </c>
      <c r="E15" s="26">
        <v>4</v>
      </c>
      <c r="F15" s="11">
        <v>5</v>
      </c>
      <c r="G15" s="26">
        <v>6</v>
      </c>
      <c r="H15" s="32">
        <v>7</v>
      </c>
      <c r="I15" s="26">
        <v>8</v>
      </c>
    </row>
    <row r="16" spans="1:252" s="55" customFormat="1" ht="12.75">
      <c r="A16" s="6"/>
      <c r="B16" s="33" t="s">
        <v>1</v>
      </c>
      <c r="C16" s="38">
        <f t="shared" ref="C16:I17" si="0">SUM(C18+C20+C22)</f>
        <v>2626704</v>
      </c>
      <c r="D16" s="37">
        <f t="shared" si="0"/>
        <v>604813</v>
      </c>
      <c r="E16" s="38">
        <f t="shared" si="0"/>
        <v>16169</v>
      </c>
      <c r="F16" s="38">
        <f t="shared" si="0"/>
        <v>0</v>
      </c>
      <c r="G16" s="38">
        <f t="shared" si="0"/>
        <v>0</v>
      </c>
      <c r="H16" s="37">
        <f t="shared" si="0"/>
        <v>530839</v>
      </c>
      <c r="I16" s="38">
        <f t="shared" si="0"/>
        <v>57805</v>
      </c>
    </row>
    <row r="17" spans="1:9" s="55" customFormat="1" ht="13.5" thickBot="1">
      <c r="A17" s="11"/>
      <c r="B17" s="34" t="s">
        <v>40</v>
      </c>
      <c r="C17" s="39">
        <f t="shared" si="0"/>
        <v>1598223</v>
      </c>
      <c r="D17" s="22">
        <f t="shared" si="0"/>
        <v>370954</v>
      </c>
      <c r="E17" s="39">
        <f t="shared" si="0"/>
        <v>9966</v>
      </c>
      <c r="F17" s="39">
        <f t="shared" si="0"/>
        <v>0</v>
      </c>
      <c r="G17" s="39">
        <f t="shared" si="0"/>
        <v>0</v>
      </c>
      <c r="H17" s="22">
        <f t="shared" si="0"/>
        <v>332000</v>
      </c>
      <c r="I17" s="39">
        <f t="shared" si="0"/>
        <v>28988</v>
      </c>
    </row>
    <row r="18" spans="1:9" s="55" customFormat="1" ht="13.5" customHeight="1">
      <c r="A18" s="27" t="s">
        <v>13</v>
      </c>
      <c r="B18" s="12" t="s">
        <v>2</v>
      </c>
      <c r="C18" s="40">
        <f>SUM(C59)</f>
        <v>10054</v>
      </c>
      <c r="D18" s="40">
        <f t="shared" ref="D18:I19" si="1">SUM(D59)</f>
        <v>16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40">
        <f t="shared" si="1"/>
        <v>16</v>
      </c>
      <c r="I18" s="40">
        <f t="shared" si="1"/>
        <v>0</v>
      </c>
    </row>
    <row r="19" spans="1:9" s="55" customFormat="1" ht="13.5" thickBot="1">
      <c r="A19" s="27"/>
      <c r="B19" s="12"/>
      <c r="C19" s="41">
        <f>SUM(C60)</f>
        <v>7064</v>
      </c>
      <c r="D19" s="41">
        <f t="shared" si="1"/>
        <v>0</v>
      </c>
      <c r="E19" s="41">
        <f t="shared" si="1"/>
        <v>0</v>
      </c>
      <c r="F19" s="41">
        <f t="shared" si="1"/>
        <v>0</v>
      </c>
      <c r="G19" s="41">
        <f t="shared" si="1"/>
        <v>0</v>
      </c>
      <c r="H19" s="41">
        <f t="shared" si="1"/>
        <v>0</v>
      </c>
      <c r="I19" s="41">
        <f t="shared" si="1"/>
        <v>0</v>
      </c>
    </row>
    <row r="20" spans="1:9" s="55" customFormat="1" ht="13.5" customHeight="1">
      <c r="A20" s="16" t="s">
        <v>14</v>
      </c>
      <c r="B20" s="33" t="s">
        <v>3</v>
      </c>
      <c r="C20" s="38">
        <f t="shared" ref="C20:I21" si="2">SUM(C47+C63+C264+C282+C361+C392+C451)</f>
        <v>304669</v>
      </c>
      <c r="D20" s="38">
        <f t="shared" si="2"/>
        <v>116698</v>
      </c>
      <c r="E20" s="38">
        <f t="shared" si="2"/>
        <v>700</v>
      </c>
      <c r="F20" s="38">
        <f t="shared" si="2"/>
        <v>0</v>
      </c>
      <c r="G20" s="38">
        <f t="shared" si="2"/>
        <v>0</v>
      </c>
      <c r="H20" s="38">
        <f t="shared" si="2"/>
        <v>110602</v>
      </c>
      <c r="I20" s="38">
        <f t="shared" si="2"/>
        <v>5396</v>
      </c>
    </row>
    <row r="21" spans="1:9" s="55" customFormat="1" ht="13.5" thickBot="1">
      <c r="A21" s="17"/>
      <c r="B21" s="34"/>
      <c r="C21" s="39">
        <f t="shared" si="2"/>
        <v>252844</v>
      </c>
      <c r="D21" s="39">
        <f t="shared" si="2"/>
        <v>97750</v>
      </c>
      <c r="E21" s="39">
        <f t="shared" si="2"/>
        <v>700</v>
      </c>
      <c r="F21" s="39">
        <f t="shared" si="2"/>
        <v>0</v>
      </c>
      <c r="G21" s="39">
        <f t="shared" si="2"/>
        <v>0</v>
      </c>
      <c r="H21" s="39">
        <f t="shared" si="2"/>
        <v>93000</v>
      </c>
      <c r="I21" s="39">
        <f t="shared" si="2"/>
        <v>4050</v>
      </c>
    </row>
    <row r="22" spans="1:9" s="55" customFormat="1" ht="13.5" customHeight="1">
      <c r="A22" s="27" t="s">
        <v>15</v>
      </c>
      <c r="B22" s="12" t="s">
        <v>16</v>
      </c>
      <c r="C22" s="40">
        <f t="shared" ref="C22:I22" si="3">SUM(C33+C39+C51+C71+C137+C155+C180+C225+C270+C286+C369+C377+C383+C398+C411+C421+C457)</f>
        <v>2311981</v>
      </c>
      <c r="D22" s="40">
        <f t="shared" si="3"/>
        <v>488099</v>
      </c>
      <c r="E22" s="40">
        <f t="shared" si="3"/>
        <v>15469</v>
      </c>
      <c r="F22" s="40">
        <f t="shared" si="3"/>
        <v>0</v>
      </c>
      <c r="G22" s="40">
        <f t="shared" si="3"/>
        <v>0</v>
      </c>
      <c r="H22" s="40">
        <f t="shared" si="3"/>
        <v>420221</v>
      </c>
      <c r="I22" s="40">
        <f t="shared" si="3"/>
        <v>52409</v>
      </c>
    </row>
    <row r="23" spans="1:9" s="55" customFormat="1" ht="13.5" thickBot="1">
      <c r="A23" s="17"/>
      <c r="B23" s="34"/>
      <c r="C23" s="39">
        <f t="shared" ref="C23:I23" si="4">SUM(C34+C40+C52+C72+C138+C156+C181+C226+C271+C287+C370+C399+C422+C458)</f>
        <v>1338315</v>
      </c>
      <c r="D23" s="39">
        <f t="shared" si="4"/>
        <v>273204</v>
      </c>
      <c r="E23" s="39">
        <f t="shared" si="4"/>
        <v>9266</v>
      </c>
      <c r="F23" s="39">
        <f t="shared" si="4"/>
        <v>0</v>
      </c>
      <c r="G23" s="39">
        <f t="shared" si="4"/>
        <v>0</v>
      </c>
      <c r="H23" s="39">
        <f t="shared" si="4"/>
        <v>239000</v>
      </c>
      <c r="I23" s="39">
        <f t="shared" si="4"/>
        <v>24938</v>
      </c>
    </row>
    <row r="24" spans="1:9" s="55" customFormat="1" ht="13.5" thickBot="1">
      <c r="A24" s="16" t="s">
        <v>4</v>
      </c>
      <c r="B24" s="33" t="s">
        <v>5</v>
      </c>
      <c r="C24" s="42">
        <f>SUM(C288)</f>
        <v>36770</v>
      </c>
      <c r="D24" s="42">
        <f t="shared" ref="D24:I24" si="5">SUM(D288)</f>
        <v>191</v>
      </c>
      <c r="E24" s="42">
        <f t="shared" si="5"/>
        <v>0</v>
      </c>
      <c r="F24" s="42">
        <f t="shared" si="5"/>
        <v>0</v>
      </c>
      <c r="G24" s="42">
        <f t="shared" si="5"/>
        <v>0</v>
      </c>
      <c r="H24" s="42">
        <f t="shared" si="5"/>
        <v>0</v>
      </c>
      <c r="I24" s="42">
        <f t="shared" si="5"/>
        <v>191</v>
      </c>
    </row>
    <row r="25" spans="1:9" s="55" customFormat="1" ht="13.5" thickBot="1">
      <c r="A25" s="16" t="s">
        <v>6</v>
      </c>
      <c r="B25" s="33" t="s">
        <v>62</v>
      </c>
      <c r="C25" s="42">
        <f t="shared" ref="C25:I25" si="6">SUM(C35++C41+C53+C139+C74+C157+C182+C294+C371+C384+C413)</f>
        <v>236143</v>
      </c>
      <c r="D25" s="42">
        <f t="shared" si="6"/>
        <v>110075</v>
      </c>
      <c r="E25" s="42">
        <f t="shared" si="6"/>
        <v>5988</v>
      </c>
      <c r="F25" s="42">
        <f t="shared" si="6"/>
        <v>0</v>
      </c>
      <c r="G25" s="42">
        <f t="shared" si="6"/>
        <v>0</v>
      </c>
      <c r="H25" s="42">
        <f t="shared" si="6"/>
        <v>94377</v>
      </c>
      <c r="I25" s="42">
        <f t="shared" si="6"/>
        <v>9710</v>
      </c>
    </row>
    <row r="26" spans="1:9" s="55" customFormat="1" ht="13.5" thickBot="1">
      <c r="A26" s="19" t="s">
        <v>7</v>
      </c>
      <c r="B26" s="5" t="s">
        <v>9</v>
      </c>
      <c r="C26" s="43">
        <f t="shared" ref="C26:I26" si="7">SUM(C79+C142+C160+C190+C227+C272+C300+C373+C378+C400+C423+C459)</f>
        <v>90177</v>
      </c>
      <c r="D26" s="43">
        <f t="shared" si="7"/>
        <v>34370</v>
      </c>
      <c r="E26" s="43">
        <f t="shared" si="7"/>
        <v>60</v>
      </c>
      <c r="F26" s="43">
        <f t="shared" si="7"/>
        <v>0</v>
      </c>
      <c r="G26" s="43">
        <f t="shared" si="7"/>
        <v>0</v>
      </c>
      <c r="H26" s="43">
        <f t="shared" si="7"/>
        <v>23705</v>
      </c>
      <c r="I26" s="43">
        <f t="shared" si="7"/>
        <v>10605</v>
      </c>
    </row>
    <row r="27" spans="1:9" s="55" customFormat="1" ht="13.5" thickBot="1">
      <c r="A27" s="17" t="s">
        <v>8</v>
      </c>
      <c r="B27" s="34" t="s">
        <v>10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</row>
    <row r="28" spans="1:9" s="55" customFormat="1" ht="13.5" customHeight="1">
      <c r="A28" s="16" t="s">
        <v>11</v>
      </c>
      <c r="B28" s="33" t="s">
        <v>12</v>
      </c>
      <c r="C28" s="40">
        <f t="shared" ref="C28:I29" si="8">SUM(C85+C145+C166+C199+C234+C274+C331+C403+C415+C429+C461)</f>
        <v>1948891</v>
      </c>
      <c r="D28" s="40">
        <f t="shared" si="8"/>
        <v>343463</v>
      </c>
      <c r="E28" s="40">
        <f t="shared" si="8"/>
        <v>9421</v>
      </c>
      <c r="F28" s="40">
        <f t="shared" si="8"/>
        <v>0</v>
      </c>
      <c r="G28" s="40">
        <f t="shared" si="8"/>
        <v>0</v>
      </c>
      <c r="H28" s="40">
        <f t="shared" si="8"/>
        <v>302139</v>
      </c>
      <c r="I28" s="40">
        <f t="shared" si="8"/>
        <v>31903</v>
      </c>
    </row>
    <row r="29" spans="1:9" s="55" customFormat="1" ht="13.5" thickBot="1">
      <c r="A29" s="17"/>
      <c r="B29" s="34"/>
      <c r="C29" s="41">
        <f t="shared" si="8"/>
        <v>1341247</v>
      </c>
      <c r="D29" s="41">
        <f t="shared" si="8"/>
        <v>275204</v>
      </c>
      <c r="E29" s="41">
        <f t="shared" si="8"/>
        <v>9266</v>
      </c>
      <c r="F29" s="41">
        <f t="shared" si="8"/>
        <v>0</v>
      </c>
      <c r="G29" s="41">
        <f t="shared" si="8"/>
        <v>0</v>
      </c>
      <c r="H29" s="41">
        <f t="shared" si="8"/>
        <v>241000</v>
      </c>
      <c r="I29" s="41">
        <f t="shared" si="8"/>
        <v>24938</v>
      </c>
    </row>
    <row r="30" spans="1:9" s="55" customFormat="1" ht="13.5" thickBot="1">
      <c r="A30" s="28"/>
      <c r="B30" s="35" t="s">
        <v>67</v>
      </c>
      <c r="C30" s="43"/>
      <c r="D30" s="23"/>
      <c r="E30" s="43"/>
      <c r="F30" s="43"/>
      <c r="G30" s="43"/>
      <c r="H30" s="23"/>
      <c r="I30" s="43"/>
    </row>
    <row r="31" spans="1:9" s="55" customFormat="1" ht="13.5" customHeight="1">
      <c r="A31" s="27" t="s">
        <v>41</v>
      </c>
      <c r="B31" s="36" t="s">
        <v>69</v>
      </c>
      <c r="C31" s="40">
        <f t="shared" ref="C31:I33" si="9">SUM(C33)</f>
        <v>4000</v>
      </c>
      <c r="D31" s="21">
        <f t="shared" si="9"/>
        <v>401</v>
      </c>
      <c r="E31" s="40">
        <f t="shared" si="9"/>
        <v>0</v>
      </c>
      <c r="F31" s="38">
        <f t="shared" si="9"/>
        <v>0</v>
      </c>
      <c r="G31" s="40">
        <f t="shared" si="9"/>
        <v>0</v>
      </c>
      <c r="H31" s="21">
        <f t="shared" si="9"/>
        <v>0</v>
      </c>
      <c r="I31" s="40">
        <f t="shared" si="9"/>
        <v>401</v>
      </c>
    </row>
    <row r="32" spans="1:9" s="55" customFormat="1" ht="13.5" thickBot="1">
      <c r="A32" s="17"/>
      <c r="B32" s="25"/>
      <c r="C32" s="39">
        <f t="shared" si="9"/>
        <v>0</v>
      </c>
      <c r="D32" s="22">
        <f t="shared" si="9"/>
        <v>0</v>
      </c>
      <c r="E32" s="39">
        <f t="shared" si="9"/>
        <v>0</v>
      </c>
      <c r="F32" s="39">
        <f t="shared" si="9"/>
        <v>0</v>
      </c>
      <c r="G32" s="39">
        <f t="shared" si="9"/>
        <v>0</v>
      </c>
      <c r="H32" s="22">
        <f t="shared" si="9"/>
        <v>0</v>
      </c>
      <c r="I32" s="39">
        <f t="shared" si="9"/>
        <v>0</v>
      </c>
    </row>
    <row r="33" spans="1:9" s="55" customFormat="1" ht="13.5" customHeight="1">
      <c r="A33" s="27" t="s">
        <v>15</v>
      </c>
      <c r="B33" s="12" t="s">
        <v>16</v>
      </c>
      <c r="C33" s="40">
        <f>SUM(C35)</f>
        <v>4000</v>
      </c>
      <c r="D33" s="40">
        <f t="shared" si="9"/>
        <v>401</v>
      </c>
      <c r="E33" s="40">
        <f t="shared" si="9"/>
        <v>0</v>
      </c>
      <c r="F33" s="40">
        <f t="shared" si="9"/>
        <v>0</v>
      </c>
      <c r="G33" s="40">
        <f t="shared" si="9"/>
        <v>0</v>
      </c>
      <c r="H33" s="40">
        <f t="shared" si="9"/>
        <v>0</v>
      </c>
      <c r="I33" s="40">
        <f t="shared" si="9"/>
        <v>401</v>
      </c>
    </row>
    <row r="34" spans="1:9" s="55" customFormat="1" ht="14.25" customHeight="1" thickBot="1">
      <c r="A34" s="17"/>
      <c r="B34" s="34"/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</row>
    <row r="35" spans="1:9" s="55" customFormat="1" ht="13.5" thickBot="1">
      <c r="A35" s="17" t="s">
        <v>6</v>
      </c>
      <c r="B35" s="34" t="s">
        <v>62</v>
      </c>
      <c r="C35" s="39">
        <f>SUM(C36)</f>
        <v>4000</v>
      </c>
      <c r="D35" s="39">
        <f t="shared" ref="D35:I35" si="10">SUM(D36)</f>
        <v>401</v>
      </c>
      <c r="E35" s="39">
        <f t="shared" si="10"/>
        <v>0</v>
      </c>
      <c r="F35" s="64">
        <f t="shared" si="10"/>
        <v>0</v>
      </c>
      <c r="G35" s="39">
        <f t="shared" si="10"/>
        <v>0</v>
      </c>
      <c r="H35" s="39">
        <f t="shared" si="10"/>
        <v>0</v>
      </c>
      <c r="I35" s="39">
        <f t="shared" si="10"/>
        <v>401</v>
      </c>
    </row>
    <row r="36" spans="1:9" s="75" customFormat="1" ht="13.5" thickBot="1">
      <c r="A36" s="17" t="s">
        <v>43</v>
      </c>
      <c r="B36" s="25" t="s">
        <v>95</v>
      </c>
      <c r="C36" s="39">
        <v>4000</v>
      </c>
      <c r="D36" s="22">
        <f>SUM(E36+F36+G36+H36+I36)</f>
        <v>401</v>
      </c>
      <c r="E36" s="39"/>
      <c r="F36" s="39"/>
      <c r="G36" s="39"/>
      <c r="H36" s="22"/>
      <c r="I36" s="39">
        <v>401</v>
      </c>
    </row>
    <row r="37" spans="1:9" s="77" customFormat="1">
      <c r="A37" s="50" t="s">
        <v>306</v>
      </c>
      <c r="B37" s="118" t="s">
        <v>307</v>
      </c>
      <c r="C37" s="38">
        <f t="shared" ref="C37:I39" si="11">SUM(C39)</f>
        <v>250</v>
      </c>
      <c r="D37" s="21">
        <f t="shared" si="11"/>
        <v>210</v>
      </c>
      <c r="E37" s="40">
        <f t="shared" si="11"/>
        <v>0</v>
      </c>
      <c r="F37" s="38">
        <f t="shared" si="11"/>
        <v>0</v>
      </c>
      <c r="G37" s="40">
        <f t="shared" si="11"/>
        <v>0</v>
      </c>
      <c r="H37" s="21">
        <f t="shared" si="11"/>
        <v>0</v>
      </c>
      <c r="I37" s="40">
        <f t="shared" si="11"/>
        <v>210</v>
      </c>
    </row>
    <row r="38" spans="1:9" s="77" customFormat="1" ht="14.25" customHeight="1" thickBot="1">
      <c r="A38" s="51"/>
      <c r="B38" s="59" t="s">
        <v>308</v>
      </c>
      <c r="C38" s="39">
        <f t="shared" si="11"/>
        <v>0</v>
      </c>
      <c r="D38" s="22">
        <f t="shared" si="11"/>
        <v>0</v>
      </c>
      <c r="E38" s="39">
        <f t="shared" si="11"/>
        <v>0</v>
      </c>
      <c r="F38" s="39">
        <f t="shared" si="11"/>
        <v>0</v>
      </c>
      <c r="G38" s="39">
        <f t="shared" si="11"/>
        <v>0</v>
      </c>
      <c r="H38" s="22">
        <f t="shared" si="11"/>
        <v>0</v>
      </c>
      <c r="I38" s="39">
        <f t="shared" si="11"/>
        <v>0</v>
      </c>
    </row>
    <row r="39" spans="1:9" s="60" customFormat="1">
      <c r="A39" s="61" t="s">
        <v>15</v>
      </c>
      <c r="B39" s="119" t="s">
        <v>16</v>
      </c>
      <c r="C39" s="38">
        <f t="shared" si="11"/>
        <v>250</v>
      </c>
      <c r="D39" s="37">
        <f t="shared" si="11"/>
        <v>210</v>
      </c>
      <c r="E39" s="38">
        <f t="shared" si="11"/>
        <v>0</v>
      </c>
      <c r="F39" s="38">
        <f t="shared" si="11"/>
        <v>0</v>
      </c>
      <c r="G39" s="38">
        <f t="shared" si="11"/>
        <v>0</v>
      </c>
      <c r="H39" s="37">
        <f t="shared" si="11"/>
        <v>0</v>
      </c>
      <c r="I39" s="38">
        <f t="shared" si="11"/>
        <v>210</v>
      </c>
    </row>
    <row r="40" spans="1:9" s="60" customFormat="1" ht="14.25" customHeight="1" thickBot="1">
      <c r="A40" s="51"/>
      <c r="B40" s="59"/>
      <c r="C40" s="39">
        <v>0</v>
      </c>
      <c r="D40" s="22">
        <v>0</v>
      </c>
      <c r="E40" s="39">
        <v>0</v>
      </c>
      <c r="F40" s="39">
        <v>0</v>
      </c>
      <c r="G40" s="39">
        <v>0</v>
      </c>
      <c r="H40" s="22">
        <v>0</v>
      </c>
      <c r="I40" s="39">
        <v>0</v>
      </c>
    </row>
    <row r="41" spans="1:9" s="77" customFormat="1" ht="14.25" customHeight="1" thickBot="1">
      <c r="A41" s="51" t="s">
        <v>6</v>
      </c>
      <c r="B41" s="7" t="s">
        <v>309</v>
      </c>
      <c r="C41" s="39">
        <f t="shared" ref="C41:I41" si="12">SUM(C42:C42)</f>
        <v>250</v>
      </c>
      <c r="D41" s="39">
        <f t="shared" si="12"/>
        <v>210</v>
      </c>
      <c r="E41" s="39">
        <f t="shared" si="12"/>
        <v>0</v>
      </c>
      <c r="F41" s="39">
        <f t="shared" si="12"/>
        <v>0</v>
      </c>
      <c r="G41" s="39">
        <f t="shared" si="12"/>
        <v>0</v>
      </c>
      <c r="H41" s="39">
        <f t="shared" si="12"/>
        <v>0</v>
      </c>
      <c r="I41" s="39">
        <f t="shared" si="12"/>
        <v>210</v>
      </c>
    </row>
    <row r="42" spans="1:9" s="77" customFormat="1" ht="14.25" customHeight="1" thickBot="1">
      <c r="A42" s="51" t="s">
        <v>43</v>
      </c>
      <c r="B42" s="59" t="s">
        <v>358</v>
      </c>
      <c r="C42" s="39">
        <v>250</v>
      </c>
      <c r="D42" s="22">
        <f>SUM(E42+F42+G42+H42+I42)</f>
        <v>210</v>
      </c>
      <c r="E42" s="39"/>
      <c r="F42" s="39"/>
      <c r="G42" s="39"/>
      <c r="H42" s="22"/>
      <c r="I42" s="39">
        <v>210</v>
      </c>
    </row>
    <row r="43" spans="1:9" s="55" customFormat="1" ht="13.5" customHeight="1">
      <c r="A43" s="27" t="s">
        <v>55</v>
      </c>
      <c r="B43" s="36" t="s">
        <v>0</v>
      </c>
      <c r="C43" s="40">
        <f t="shared" ref="C43:I44" si="13">SUM(C45)</f>
        <v>3794</v>
      </c>
      <c r="D43" s="21">
        <f t="shared" si="13"/>
        <v>3518</v>
      </c>
      <c r="E43" s="40">
        <f t="shared" si="13"/>
        <v>0</v>
      </c>
      <c r="F43" s="38">
        <f t="shared" si="13"/>
        <v>0</v>
      </c>
      <c r="G43" s="40">
        <f t="shared" si="13"/>
        <v>0</v>
      </c>
      <c r="H43" s="21">
        <f t="shared" si="13"/>
        <v>3180</v>
      </c>
      <c r="I43" s="40">
        <f t="shared" si="13"/>
        <v>338</v>
      </c>
    </row>
    <row r="44" spans="1:9" s="55" customFormat="1" ht="13.5" thickBot="1">
      <c r="A44" s="17"/>
      <c r="B44" s="25"/>
      <c r="C44" s="39">
        <f t="shared" si="13"/>
        <v>500</v>
      </c>
      <c r="D44" s="22">
        <f t="shared" si="13"/>
        <v>300</v>
      </c>
      <c r="E44" s="39">
        <f t="shared" si="13"/>
        <v>0</v>
      </c>
      <c r="F44" s="39">
        <f t="shared" si="13"/>
        <v>0</v>
      </c>
      <c r="G44" s="39">
        <f t="shared" si="13"/>
        <v>0</v>
      </c>
      <c r="H44" s="22">
        <f t="shared" si="13"/>
        <v>0</v>
      </c>
      <c r="I44" s="39">
        <f t="shared" si="13"/>
        <v>300</v>
      </c>
    </row>
    <row r="45" spans="1:9" s="55" customFormat="1" ht="13.5" customHeight="1">
      <c r="A45" s="27"/>
      <c r="B45" s="36" t="s">
        <v>85</v>
      </c>
      <c r="C45" s="40">
        <f t="shared" ref="C45:I46" si="14">SUM(C47+C51)</f>
        <v>3794</v>
      </c>
      <c r="D45" s="40">
        <f t="shared" si="14"/>
        <v>3518</v>
      </c>
      <c r="E45" s="40">
        <f t="shared" si="14"/>
        <v>0</v>
      </c>
      <c r="F45" s="40">
        <f t="shared" si="14"/>
        <v>0</v>
      </c>
      <c r="G45" s="40">
        <f t="shared" si="14"/>
        <v>0</v>
      </c>
      <c r="H45" s="40">
        <f t="shared" si="14"/>
        <v>3180</v>
      </c>
      <c r="I45" s="40">
        <f t="shared" si="14"/>
        <v>338</v>
      </c>
    </row>
    <row r="46" spans="1:9" s="55" customFormat="1" ht="13.5" thickBot="1">
      <c r="A46" s="17"/>
      <c r="B46" s="25"/>
      <c r="C46" s="39">
        <f t="shared" si="14"/>
        <v>500</v>
      </c>
      <c r="D46" s="39">
        <f t="shared" si="14"/>
        <v>300</v>
      </c>
      <c r="E46" s="39">
        <f t="shared" si="14"/>
        <v>0</v>
      </c>
      <c r="F46" s="39">
        <f t="shared" si="14"/>
        <v>0</v>
      </c>
      <c r="G46" s="39">
        <f t="shared" si="14"/>
        <v>0</v>
      </c>
      <c r="H46" s="39">
        <f t="shared" si="14"/>
        <v>0</v>
      </c>
      <c r="I46" s="39">
        <f t="shared" si="14"/>
        <v>300</v>
      </c>
    </row>
    <row r="47" spans="1:9" s="55" customFormat="1" ht="12.75">
      <c r="A47" s="27" t="s">
        <v>14</v>
      </c>
      <c r="B47" s="12" t="s">
        <v>113</v>
      </c>
      <c r="C47" s="40">
        <f>SUM(C49)</f>
        <v>600</v>
      </c>
      <c r="D47" s="40">
        <f t="shared" ref="D47:I48" si="15">SUM(D49)</f>
        <v>326</v>
      </c>
      <c r="E47" s="40">
        <f t="shared" si="15"/>
        <v>0</v>
      </c>
      <c r="F47" s="40">
        <f t="shared" si="15"/>
        <v>0</v>
      </c>
      <c r="G47" s="40">
        <f t="shared" si="15"/>
        <v>0</v>
      </c>
      <c r="H47" s="40">
        <f t="shared" si="15"/>
        <v>0</v>
      </c>
      <c r="I47" s="40">
        <f t="shared" si="15"/>
        <v>326</v>
      </c>
    </row>
    <row r="48" spans="1:9" s="55" customFormat="1" ht="13.5" thickBot="1">
      <c r="A48" s="17"/>
      <c r="B48" s="34"/>
      <c r="C48" s="39">
        <f>SUM(C50)</f>
        <v>500</v>
      </c>
      <c r="D48" s="39">
        <f t="shared" si="15"/>
        <v>300</v>
      </c>
      <c r="E48" s="39">
        <f t="shared" si="15"/>
        <v>0</v>
      </c>
      <c r="F48" s="39">
        <f t="shared" si="15"/>
        <v>0</v>
      </c>
      <c r="G48" s="39">
        <f t="shared" si="15"/>
        <v>0</v>
      </c>
      <c r="H48" s="39">
        <f t="shared" si="15"/>
        <v>0</v>
      </c>
      <c r="I48" s="39">
        <f t="shared" si="15"/>
        <v>300</v>
      </c>
    </row>
    <row r="49" spans="1:10" s="54" customFormat="1" ht="13.5" customHeight="1">
      <c r="A49" s="16" t="s">
        <v>43</v>
      </c>
      <c r="B49" s="123" t="s">
        <v>310</v>
      </c>
      <c r="C49" s="40">
        <v>600</v>
      </c>
      <c r="D49" s="37">
        <f t="shared" ref="D49:D50" si="16">SUM(E49+F49+G49+H49+I49)</f>
        <v>326</v>
      </c>
      <c r="E49" s="38"/>
      <c r="F49" s="38"/>
      <c r="G49" s="38"/>
      <c r="H49" s="37"/>
      <c r="I49" s="38">
        <v>326</v>
      </c>
    </row>
    <row r="50" spans="1:10" s="54" customFormat="1" ht="13.5" thickBot="1">
      <c r="A50" s="17"/>
      <c r="B50" s="25"/>
      <c r="C50" s="39">
        <v>500</v>
      </c>
      <c r="D50" s="22">
        <f t="shared" si="16"/>
        <v>300</v>
      </c>
      <c r="E50" s="39"/>
      <c r="F50" s="39"/>
      <c r="G50" s="39"/>
      <c r="H50" s="22"/>
      <c r="I50" s="39">
        <v>300</v>
      </c>
    </row>
    <row r="51" spans="1:10" s="55" customFormat="1" ht="13.5" customHeight="1">
      <c r="A51" s="27" t="s">
        <v>15</v>
      </c>
      <c r="B51" s="12" t="s">
        <v>16</v>
      </c>
      <c r="C51" s="40">
        <f t="shared" ref="C51:I51" si="17">SUM(C53)</f>
        <v>3194</v>
      </c>
      <c r="D51" s="40">
        <f t="shared" si="17"/>
        <v>3192</v>
      </c>
      <c r="E51" s="40">
        <f t="shared" si="17"/>
        <v>0</v>
      </c>
      <c r="F51" s="40">
        <f t="shared" si="17"/>
        <v>0</v>
      </c>
      <c r="G51" s="40">
        <f t="shared" si="17"/>
        <v>0</v>
      </c>
      <c r="H51" s="40">
        <f t="shared" si="17"/>
        <v>3180</v>
      </c>
      <c r="I51" s="40">
        <f t="shared" si="17"/>
        <v>12</v>
      </c>
      <c r="J51" s="102"/>
    </row>
    <row r="52" spans="1:10" s="55" customFormat="1" ht="14.25" customHeight="1" thickBot="1">
      <c r="A52" s="17"/>
      <c r="B52" s="34"/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102"/>
    </row>
    <row r="53" spans="1:10" s="55" customFormat="1" ht="13.5" thickBot="1">
      <c r="A53" s="17" t="s">
        <v>6</v>
      </c>
      <c r="B53" s="34" t="s">
        <v>62</v>
      </c>
      <c r="C53" s="39">
        <f>SUM(C54:C56)</f>
        <v>3194</v>
      </c>
      <c r="D53" s="39">
        <f t="shared" ref="D53:I53" si="18">SUM(D54:D56)</f>
        <v>3192</v>
      </c>
      <c r="E53" s="39">
        <f t="shared" si="18"/>
        <v>0</v>
      </c>
      <c r="F53" s="39">
        <f t="shared" si="18"/>
        <v>0</v>
      </c>
      <c r="G53" s="39">
        <f t="shared" si="18"/>
        <v>0</v>
      </c>
      <c r="H53" s="39">
        <f t="shared" si="18"/>
        <v>3180</v>
      </c>
      <c r="I53" s="39">
        <f t="shared" si="18"/>
        <v>12</v>
      </c>
      <c r="J53" s="13"/>
    </row>
    <row r="54" spans="1:10" s="60" customFormat="1" ht="14.25" customHeight="1" thickBot="1">
      <c r="A54" s="19" t="s">
        <v>43</v>
      </c>
      <c r="B54" s="35" t="s">
        <v>218</v>
      </c>
      <c r="C54" s="43">
        <v>10</v>
      </c>
      <c r="D54" s="22">
        <f t="shared" ref="D54" si="19">SUM(E54+F54+G54+H54+I54)</f>
        <v>8</v>
      </c>
      <c r="E54" s="43"/>
      <c r="F54" s="43"/>
      <c r="G54" s="43"/>
      <c r="H54" s="22"/>
      <c r="I54" s="43">
        <v>8</v>
      </c>
    </row>
    <row r="55" spans="1:10" s="113" customFormat="1" ht="14.25" customHeight="1" thickBot="1">
      <c r="A55" s="19" t="s">
        <v>42</v>
      </c>
      <c r="B55" s="35" t="s">
        <v>398</v>
      </c>
      <c r="C55" s="43">
        <v>3180</v>
      </c>
      <c r="D55" s="22">
        <f t="shared" ref="D55" si="20">SUM(E55+F55+G55+H55+I55)</f>
        <v>3180</v>
      </c>
      <c r="E55" s="43"/>
      <c r="F55" s="43"/>
      <c r="G55" s="43"/>
      <c r="H55" s="22">
        <v>3180</v>
      </c>
      <c r="I55" s="43">
        <v>0</v>
      </c>
    </row>
    <row r="56" spans="1:10" s="113" customFormat="1" ht="14.25" customHeight="1" thickBot="1">
      <c r="A56" s="19" t="s">
        <v>44</v>
      </c>
      <c r="B56" s="35" t="s">
        <v>397</v>
      </c>
      <c r="C56" s="43">
        <v>4</v>
      </c>
      <c r="D56" s="22">
        <f t="shared" ref="D56" si="21">SUM(E56+F56+G56+H56+I56)</f>
        <v>4</v>
      </c>
      <c r="E56" s="43"/>
      <c r="F56" s="43"/>
      <c r="G56" s="43"/>
      <c r="H56" s="22"/>
      <c r="I56" s="43">
        <v>4</v>
      </c>
    </row>
    <row r="57" spans="1:10" s="55" customFormat="1" ht="13.5" customHeight="1">
      <c r="A57" s="27" t="s">
        <v>56</v>
      </c>
      <c r="B57" s="36" t="s">
        <v>70</v>
      </c>
      <c r="C57" s="40">
        <f t="shared" ref="C57:I58" si="22">SUM(C59+C63+C71)</f>
        <v>445413</v>
      </c>
      <c r="D57" s="40">
        <f t="shared" si="22"/>
        <v>206048</v>
      </c>
      <c r="E57" s="40">
        <f t="shared" si="22"/>
        <v>12</v>
      </c>
      <c r="F57" s="40">
        <f t="shared" si="22"/>
        <v>0</v>
      </c>
      <c r="G57" s="40">
        <f t="shared" si="22"/>
        <v>0</v>
      </c>
      <c r="H57" s="40">
        <f t="shared" si="22"/>
        <v>199326</v>
      </c>
      <c r="I57" s="40">
        <f t="shared" si="22"/>
        <v>6710</v>
      </c>
    </row>
    <row r="58" spans="1:10" s="55" customFormat="1" ht="13.5" thickBot="1">
      <c r="A58" s="17"/>
      <c r="B58" s="25"/>
      <c r="C58" s="39">
        <f t="shared" si="22"/>
        <v>275972</v>
      </c>
      <c r="D58" s="39">
        <f t="shared" si="22"/>
        <v>139208</v>
      </c>
      <c r="E58" s="39">
        <f t="shared" si="22"/>
        <v>0</v>
      </c>
      <c r="F58" s="39">
        <f t="shared" si="22"/>
        <v>0</v>
      </c>
      <c r="G58" s="39">
        <f t="shared" si="22"/>
        <v>0</v>
      </c>
      <c r="H58" s="39">
        <f t="shared" si="22"/>
        <v>135550</v>
      </c>
      <c r="I58" s="39">
        <f t="shared" si="22"/>
        <v>3658</v>
      </c>
    </row>
    <row r="59" spans="1:10" s="55" customFormat="1" ht="12.75">
      <c r="A59" s="27" t="s">
        <v>13</v>
      </c>
      <c r="B59" s="12" t="s">
        <v>150</v>
      </c>
      <c r="C59" s="40">
        <f>SUM(C61)</f>
        <v>10054</v>
      </c>
      <c r="D59" s="40">
        <f t="shared" ref="D59:I60" si="23">SUM(D61)</f>
        <v>16</v>
      </c>
      <c r="E59" s="40">
        <f t="shared" si="23"/>
        <v>0</v>
      </c>
      <c r="F59" s="40">
        <f t="shared" si="23"/>
        <v>0</v>
      </c>
      <c r="G59" s="40">
        <f t="shared" si="23"/>
        <v>0</v>
      </c>
      <c r="H59" s="40">
        <f t="shared" si="23"/>
        <v>16</v>
      </c>
      <c r="I59" s="40">
        <f t="shared" si="23"/>
        <v>0</v>
      </c>
    </row>
    <row r="60" spans="1:10" s="55" customFormat="1" ht="13.5" thickBot="1">
      <c r="A60" s="17"/>
      <c r="B60" s="34"/>
      <c r="C60" s="39">
        <f>SUM(C62)</f>
        <v>7064</v>
      </c>
      <c r="D60" s="39">
        <f t="shared" si="23"/>
        <v>0</v>
      </c>
      <c r="E60" s="39">
        <f t="shared" si="23"/>
        <v>0</v>
      </c>
      <c r="F60" s="39">
        <f t="shared" si="23"/>
        <v>0</v>
      </c>
      <c r="G60" s="39">
        <f t="shared" si="23"/>
        <v>0</v>
      </c>
      <c r="H60" s="39">
        <f t="shared" si="23"/>
        <v>0</v>
      </c>
      <c r="I60" s="39">
        <f t="shared" si="23"/>
        <v>0</v>
      </c>
    </row>
    <row r="61" spans="1:10" s="75" customFormat="1" ht="25.5">
      <c r="A61" s="16" t="s">
        <v>43</v>
      </c>
      <c r="B61" s="81" t="s">
        <v>139</v>
      </c>
      <c r="C61" s="38">
        <v>10054</v>
      </c>
      <c r="D61" s="37">
        <f t="shared" ref="D61:D62" si="24">SUM(E61+F61+G61+H61+I61)</f>
        <v>16</v>
      </c>
      <c r="E61" s="38"/>
      <c r="F61" s="37"/>
      <c r="G61" s="38"/>
      <c r="H61" s="88">
        <v>16</v>
      </c>
      <c r="I61" s="38">
        <v>0</v>
      </c>
    </row>
    <row r="62" spans="1:10" s="75" customFormat="1" ht="13.5" thickBot="1">
      <c r="A62" s="17"/>
      <c r="B62" s="96" t="s">
        <v>170</v>
      </c>
      <c r="C62" s="39">
        <v>7064</v>
      </c>
      <c r="D62" s="22">
        <f t="shared" si="24"/>
        <v>0</v>
      </c>
      <c r="E62" s="39"/>
      <c r="F62" s="22"/>
      <c r="G62" s="39"/>
      <c r="H62" s="93">
        <v>0</v>
      </c>
      <c r="I62" s="39">
        <v>0</v>
      </c>
    </row>
    <row r="63" spans="1:10" s="55" customFormat="1" ht="12.75">
      <c r="A63" s="27" t="s">
        <v>14</v>
      </c>
      <c r="B63" s="12" t="s">
        <v>113</v>
      </c>
      <c r="C63" s="40">
        <f>SUM(C65+C67+C69)</f>
        <v>34055</v>
      </c>
      <c r="D63" s="40">
        <f t="shared" ref="D63:I63" si="25">SUM(D65+D67+D69)</f>
        <v>33422</v>
      </c>
      <c r="E63" s="40">
        <f t="shared" si="25"/>
        <v>0</v>
      </c>
      <c r="F63" s="40">
        <f t="shared" si="25"/>
        <v>0</v>
      </c>
      <c r="G63" s="40">
        <f t="shared" si="25"/>
        <v>0</v>
      </c>
      <c r="H63" s="40">
        <f t="shared" si="25"/>
        <v>32232</v>
      </c>
      <c r="I63" s="40">
        <f t="shared" si="25"/>
        <v>1190</v>
      </c>
    </row>
    <row r="64" spans="1:10" s="55" customFormat="1" ht="13.5" thickBot="1">
      <c r="A64" s="17"/>
      <c r="B64" s="34"/>
      <c r="C64" s="39">
        <f>SUM(C66+C68+C70)</f>
        <v>28497</v>
      </c>
      <c r="D64" s="39">
        <f t="shared" ref="D64:I64" si="26">SUM(D66+D68+D70)</f>
        <v>26850</v>
      </c>
      <c r="E64" s="39">
        <f t="shared" si="26"/>
        <v>0</v>
      </c>
      <c r="F64" s="39">
        <f t="shared" si="26"/>
        <v>0</v>
      </c>
      <c r="G64" s="39">
        <f t="shared" si="26"/>
        <v>0</v>
      </c>
      <c r="H64" s="39">
        <f t="shared" si="26"/>
        <v>26000</v>
      </c>
      <c r="I64" s="39">
        <f t="shared" si="26"/>
        <v>850</v>
      </c>
    </row>
    <row r="65" spans="1:10" s="75" customFormat="1" ht="12.75">
      <c r="A65" s="16" t="s">
        <v>43</v>
      </c>
      <c r="B65" s="72" t="s">
        <v>171</v>
      </c>
      <c r="C65" s="38">
        <v>500</v>
      </c>
      <c r="D65" s="37">
        <f>SUM(E65+F65+G65+H65+I65)</f>
        <v>50</v>
      </c>
      <c r="E65" s="42"/>
      <c r="F65" s="38"/>
      <c r="G65" s="42"/>
      <c r="H65" s="45"/>
      <c r="I65" s="38">
        <v>50</v>
      </c>
    </row>
    <row r="66" spans="1:10" s="75" customFormat="1" ht="13.5" thickBot="1">
      <c r="A66" s="17"/>
      <c r="B66" s="67" t="s">
        <v>172</v>
      </c>
      <c r="C66" s="39">
        <v>300</v>
      </c>
      <c r="D66" s="22">
        <f>SUM(E66+F66+G66+H66+I66)</f>
        <v>50</v>
      </c>
      <c r="E66" s="39"/>
      <c r="F66" s="39"/>
      <c r="G66" s="39"/>
      <c r="H66" s="22"/>
      <c r="I66" s="39">
        <v>50</v>
      </c>
    </row>
    <row r="67" spans="1:10" s="75" customFormat="1" ht="12.75">
      <c r="A67" s="16" t="s">
        <v>42</v>
      </c>
      <c r="B67" s="72" t="s">
        <v>183</v>
      </c>
      <c r="C67" s="38">
        <v>21668</v>
      </c>
      <c r="D67" s="37">
        <f t="shared" ref="D67:D70" si="27">SUM(E67+F67+G67+H67+I67)</f>
        <v>21154</v>
      </c>
      <c r="E67" s="42"/>
      <c r="F67" s="38"/>
      <c r="G67" s="42"/>
      <c r="H67" s="37">
        <v>20454</v>
      </c>
      <c r="I67" s="38">
        <v>700</v>
      </c>
    </row>
    <row r="68" spans="1:10" s="75" customFormat="1" ht="13.5" thickBot="1">
      <c r="A68" s="17"/>
      <c r="B68" s="67" t="s">
        <v>184</v>
      </c>
      <c r="C68" s="39">
        <v>18208</v>
      </c>
      <c r="D68" s="22">
        <f t="shared" si="27"/>
        <v>17500</v>
      </c>
      <c r="E68" s="39"/>
      <c r="F68" s="39"/>
      <c r="G68" s="39"/>
      <c r="H68" s="22">
        <v>17000</v>
      </c>
      <c r="I68" s="39">
        <v>500</v>
      </c>
    </row>
    <row r="69" spans="1:10" s="75" customFormat="1" ht="12.75">
      <c r="A69" s="16" t="s">
        <v>44</v>
      </c>
      <c r="B69" s="72" t="s">
        <v>185</v>
      </c>
      <c r="C69" s="38">
        <v>11887</v>
      </c>
      <c r="D69" s="37">
        <f t="shared" si="27"/>
        <v>12218</v>
      </c>
      <c r="E69" s="42"/>
      <c r="F69" s="38"/>
      <c r="G69" s="42"/>
      <c r="H69" s="37">
        <v>11778</v>
      </c>
      <c r="I69" s="38">
        <v>440</v>
      </c>
    </row>
    <row r="70" spans="1:10" s="75" customFormat="1" ht="13.5" thickBot="1">
      <c r="A70" s="17"/>
      <c r="B70" s="67" t="s">
        <v>184</v>
      </c>
      <c r="C70" s="39">
        <v>9989</v>
      </c>
      <c r="D70" s="22">
        <f t="shared" si="27"/>
        <v>9300</v>
      </c>
      <c r="E70" s="39"/>
      <c r="F70" s="39"/>
      <c r="G70" s="39"/>
      <c r="H70" s="22">
        <v>9000</v>
      </c>
      <c r="I70" s="39">
        <v>300</v>
      </c>
    </row>
    <row r="71" spans="1:10" s="55" customFormat="1" ht="12.75">
      <c r="A71" s="16" t="s">
        <v>15</v>
      </c>
      <c r="B71" s="76" t="s">
        <v>16</v>
      </c>
      <c r="C71" s="40">
        <f t="shared" ref="C71:I71" si="28">SUM(C74+C79+C85)</f>
        <v>401304</v>
      </c>
      <c r="D71" s="40">
        <f t="shared" si="28"/>
        <v>172610</v>
      </c>
      <c r="E71" s="40">
        <f t="shared" si="28"/>
        <v>12</v>
      </c>
      <c r="F71" s="97">
        <f t="shared" si="28"/>
        <v>0</v>
      </c>
      <c r="G71" s="40">
        <f t="shared" si="28"/>
        <v>0</v>
      </c>
      <c r="H71" s="40">
        <f t="shared" si="28"/>
        <v>167078</v>
      </c>
      <c r="I71" s="40">
        <f t="shared" si="28"/>
        <v>5520</v>
      </c>
    </row>
    <row r="72" spans="1:10" s="55" customFormat="1" ht="13.5" thickBot="1">
      <c r="A72" s="17"/>
      <c r="B72" s="49"/>
      <c r="C72" s="39">
        <f t="shared" ref="C72:I72" si="29">SUM(C86)</f>
        <v>240411</v>
      </c>
      <c r="D72" s="39">
        <f t="shared" si="29"/>
        <v>112358</v>
      </c>
      <c r="E72" s="39">
        <f t="shared" si="29"/>
        <v>0</v>
      </c>
      <c r="F72" s="64">
        <f t="shared" si="29"/>
        <v>0</v>
      </c>
      <c r="G72" s="39">
        <f t="shared" si="29"/>
        <v>0</v>
      </c>
      <c r="H72" s="39">
        <f t="shared" si="29"/>
        <v>109550</v>
      </c>
      <c r="I72" s="39">
        <f t="shared" si="29"/>
        <v>2808</v>
      </c>
    </row>
    <row r="73" spans="1:10" s="55" customFormat="1" ht="12.75" hidden="1">
      <c r="A73" s="27" t="s">
        <v>57</v>
      </c>
      <c r="B73" s="36" t="s">
        <v>71</v>
      </c>
      <c r="C73" s="40" t="e">
        <f>SUM(#REF!)</f>
        <v>#REF!</v>
      </c>
      <c r="D73" s="21" t="e">
        <f>SUM(#REF!)</f>
        <v>#REF!</v>
      </c>
      <c r="E73" s="40" t="e">
        <f>SUM(#REF!)</f>
        <v>#REF!</v>
      </c>
      <c r="F73" s="40"/>
      <c r="G73" s="40" t="e">
        <f>SUM(#REF!)</f>
        <v>#REF!</v>
      </c>
      <c r="H73" s="21" t="e">
        <f>SUM(#REF!)</f>
        <v>#REF!</v>
      </c>
      <c r="I73" s="40" t="e">
        <f>SUM(#REF!)</f>
        <v>#REF!</v>
      </c>
    </row>
    <row r="74" spans="1:10" s="55" customFormat="1" ht="13.5" thickBot="1">
      <c r="A74" s="17" t="s">
        <v>6</v>
      </c>
      <c r="B74" s="34" t="s">
        <v>62</v>
      </c>
      <c r="C74" s="39">
        <f t="shared" ref="C74:I74" si="30">SUM(C75:C78)</f>
        <v>52584</v>
      </c>
      <c r="D74" s="39">
        <f t="shared" si="30"/>
        <v>30835</v>
      </c>
      <c r="E74" s="39">
        <f t="shared" si="30"/>
        <v>12</v>
      </c>
      <c r="F74" s="39">
        <f t="shared" si="30"/>
        <v>0</v>
      </c>
      <c r="G74" s="39">
        <f t="shared" si="30"/>
        <v>0</v>
      </c>
      <c r="H74" s="39">
        <f t="shared" si="30"/>
        <v>29663</v>
      </c>
      <c r="I74" s="39">
        <f t="shared" si="30"/>
        <v>1160</v>
      </c>
    </row>
    <row r="75" spans="1:10" s="75" customFormat="1" ht="28.5" customHeight="1" thickBot="1">
      <c r="A75" s="17" t="s">
        <v>44</v>
      </c>
      <c r="B75" s="25" t="s">
        <v>246</v>
      </c>
      <c r="C75" s="39">
        <v>50434</v>
      </c>
      <c r="D75" s="22">
        <f t="shared" ref="D75" si="31">SUM(E75+F75+G75+H75+I75)</f>
        <v>29925</v>
      </c>
      <c r="E75" s="111"/>
      <c r="F75" s="39"/>
      <c r="G75" s="39"/>
      <c r="H75" s="22">
        <v>29663</v>
      </c>
      <c r="I75" s="39">
        <v>262</v>
      </c>
    </row>
    <row r="76" spans="1:10" s="75" customFormat="1" ht="28.5" customHeight="1" thickBot="1">
      <c r="A76" s="17" t="s">
        <v>45</v>
      </c>
      <c r="B76" s="25" t="s">
        <v>404</v>
      </c>
      <c r="C76" s="39">
        <v>350</v>
      </c>
      <c r="D76" s="22">
        <f>SUM(E76+F76+G76+H76+I76)</f>
        <v>350</v>
      </c>
      <c r="E76" s="92"/>
      <c r="F76" s="39"/>
      <c r="G76" s="39"/>
      <c r="H76" s="22"/>
      <c r="I76" s="39">
        <v>350</v>
      </c>
    </row>
    <row r="77" spans="1:10" s="75" customFormat="1" ht="14.25" customHeight="1" thickBot="1">
      <c r="A77" s="17" t="s">
        <v>111</v>
      </c>
      <c r="B77" s="25" t="s">
        <v>393</v>
      </c>
      <c r="C77" s="39">
        <v>200</v>
      </c>
      <c r="D77" s="22">
        <f>SUM(E77+F77+G77+H77+I77)</f>
        <v>138</v>
      </c>
      <c r="E77" s="92"/>
      <c r="F77" s="39"/>
      <c r="G77" s="39"/>
      <c r="H77" s="22"/>
      <c r="I77" s="39">
        <v>138</v>
      </c>
    </row>
    <row r="78" spans="1:10" s="75" customFormat="1" ht="14.25" customHeight="1" thickBot="1">
      <c r="A78" s="17" t="s">
        <v>112</v>
      </c>
      <c r="B78" s="25" t="s">
        <v>224</v>
      </c>
      <c r="C78" s="39">
        <v>1600</v>
      </c>
      <c r="D78" s="22">
        <f>SUM(E78+F78+G78+H78+I78)</f>
        <v>422</v>
      </c>
      <c r="E78" s="92">
        <v>12</v>
      </c>
      <c r="F78" s="39"/>
      <c r="G78" s="39"/>
      <c r="H78" s="22"/>
      <c r="I78" s="39">
        <v>410</v>
      </c>
    </row>
    <row r="79" spans="1:10" s="55" customFormat="1" ht="13.5" thickBot="1">
      <c r="A79" s="17" t="s">
        <v>7</v>
      </c>
      <c r="B79" s="34" t="s">
        <v>9</v>
      </c>
      <c r="C79" s="39">
        <f t="shared" ref="C79:I79" si="32">SUM(C80:C84)</f>
        <v>1620</v>
      </c>
      <c r="D79" s="39">
        <f t="shared" si="32"/>
        <v>627</v>
      </c>
      <c r="E79" s="39">
        <f t="shared" si="32"/>
        <v>0</v>
      </c>
      <c r="F79" s="39">
        <f t="shared" si="32"/>
        <v>0</v>
      </c>
      <c r="G79" s="39">
        <f t="shared" si="32"/>
        <v>0</v>
      </c>
      <c r="H79" s="39">
        <f t="shared" si="32"/>
        <v>0</v>
      </c>
      <c r="I79" s="39">
        <f t="shared" si="32"/>
        <v>627</v>
      </c>
    </row>
    <row r="80" spans="1:10" s="55" customFormat="1" ht="13.5" thickBot="1">
      <c r="A80" s="17" t="s">
        <v>42</v>
      </c>
      <c r="B80" s="62" t="s">
        <v>320</v>
      </c>
      <c r="C80" s="39">
        <v>500</v>
      </c>
      <c r="D80" s="22">
        <f>SUM(E80+F80+G80+H80+I80)</f>
        <v>325</v>
      </c>
      <c r="E80" s="39"/>
      <c r="F80" s="22"/>
      <c r="G80" s="39"/>
      <c r="H80" s="39"/>
      <c r="I80" s="68">
        <v>325</v>
      </c>
      <c r="J80" s="102"/>
    </row>
    <row r="81" spans="1:9" s="55" customFormat="1" ht="13.5" thickBot="1">
      <c r="A81" s="17" t="s">
        <v>123</v>
      </c>
      <c r="B81" s="121" t="s">
        <v>216</v>
      </c>
      <c r="C81" s="39">
        <v>150</v>
      </c>
      <c r="D81" s="22">
        <f>SUM(E81+F81+G81+H81+I81)</f>
        <v>52</v>
      </c>
      <c r="E81" s="39"/>
      <c r="F81" s="39"/>
      <c r="G81" s="39"/>
      <c r="H81" s="22"/>
      <c r="I81" s="39">
        <v>52</v>
      </c>
    </row>
    <row r="82" spans="1:9" s="55" customFormat="1" ht="13.5" thickBot="1">
      <c r="A82" s="17" t="s">
        <v>125</v>
      </c>
      <c r="B82" s="62" t="s">
        <v>142</v>
      </c>
      <c r="C82" s="39">
        <v>320</v>
      </c>
      <c r="D82" s="22">
        <f t="shared" ref="D82" si="33">SUM(E82+F82+G82+H82+I82)</f>
        <v>50</v>
      </c>
      <c r="E82" s="39"/>
      <c r="F82" s="39"/>
      <c r="G82" s="39"/>
      <c r="H82" s="22"/>
      <c r="I82" s="39">
        <v>50</v>
      </c>
    </row>
    <row r="83" spans="1:9" s="75" customFormat="1" ht="26.25" thickBot="1">
      <c r="A83" s="19" t="s">
        <v>126</v>
      </c>
      <c r="B83" s="104" t="s">
        <v>191</v>
      </c>
      <c r="C83" s="43">
        <v>400</v>
      </c>
      <c r="D83" s="23">
        <f t="shared" ref="D83:D84" si="34">SUM(E83+F83+G83+H83+I83)</f>
        <v>100</v>
      </c>
      <c r="E83" s="43"/>
      <c r="F83" s="43"/>
      <c r="G83" s="43"/>
      <c r="H83" s="23"/>
      <c r="I83" s="43">
        <v>100</v>
      </c>
    </row>
    <row r="84" spans="1:9" s="55" customFormat="1" ht="14.25" customHeight="1" thickBot="1">
      <c r="A84" s="27" t="s">
        <v>247</v>
      </c>
      <c r="B84" s="112" t="s">
        <v>248</v>
      </c>
      <c r="C84" s="39">
        <v>250</v>
      </c>
      <c r="D84" s="22">
        <f t="shared" si="34"/>
        <v>100</v>
      </c>
      <c r="E84" s="39"/>
      <c r="F84" s="39"/>
      <c r="G84" s="39"/>
      <c r="H84" s="22"/>
      <c r="I84" s="39">
        <v>100</v>
      </c>
    </row>
    <row r="85" spans="1:9" s="55" customFormat="1" ht="13.5" customHeight="1">
      <c r="A85" s="16" t="s">
        <v>11</v>
      </c>
      <c r="B85" s="33" t="s">
        <v>12</v>
      </c>
      <c r="C85" s="38">
        <f>SUM(C87+C89+C91+C93+C95+C97+C99+C101+C103+C105+C107+C109+C111+C113+C115+C117+C119+C121+C123+C125+C127+C129+C131+C133)</f>
        <v>347100</v>
      </c>
      <c r="D85" s="38">
        <f t="shared" ref="D85:I85" si="35">SUM(D87+D89+D91+D93+D95+D97+D99+D101+D103+D105+D107+D109+D111+D113+D115+D117+D119+D121+D123+D125+D127+D129+D131+D133)</f>
        <v>141148</v>
      </c>
      <c r="E85" s="38">
        <f t="shared" si="35"/>
        <v>0</v>
      </c>
      <c r="F85" s="38">
        <f t="shared" si="35"/>
        <v>0</v>
      </c>
      <c r="G85" s="38">
        <f t="shared" si="35"/>
        <v>0</v>
      </c>
      <c r="H85" s="38">
        <f t="shared" si="35"/>
        <v>137415</v>
      </c>
      <c r="I85" s="38">
        <f t="shared" si="35"/>
        <v>3733</v>
      </c>
    </row>
    <row r="86" spans="1:9" s="55" customFormat="1" ht="13.5" thickBot="1">
      <c r="A86" s="17"/>
      <c r="B86" s="34"/>
      <c r="C86" s="39">
        <f>SUM(C88+C90+C92+C94+C96+C98+C100+C102+C104+C106+C108+C110+C112+C114+C116+C118+C120+C122+C124+C126+C128+C130+C132+C134)</f>
        <v>240411</v>
      </c>
      <c r="D86" s="39">
        <f t="shared" ref="D86:I86" si="36">SUM(D88+D90+D92+D94+D96+D98+D100+D102+D104+D106+D108+D110+D112+D114+D116+D118+D120+D122+D124+D126+D128+D130+D132+D134)</f>
        <v>112358</v>
      </c>
      <c r="E86" s="39">
        <f t="shared" si="36"/>
        <v>0</v>
      </c>
      <c r="F86" s="39">
        <f t="shared" si="36"/>
        <v>0</v>
      </c>
      <c r="G86" s="39">
        <f t="shared" si="36"/>
        <v>0</v>
      </c>
      <c r="H86" s="39">
        <f t="shared" si="36"/>
        <v>109550</v>
      </c>
      <c r="I86" s="39">
        <f t="shared" si="36"/>
        <v>2808</v>
      </c>
    </row>
    <row r="87" spans="1:9" s="84" customFormat="1" ht="12.75">
      <c r="A87" s="61" t="s">
        <v>42</v>
      </c>
      <c r="B87" s="69" t="s">
        <v>115</v>
      </c>
      <c r="C87" s="65">
        <v>19920</v>
      </c>
      <c r="D87" s="37">
        <f t="shared" ref="D87:D132" si="37">SUM(E87+F87+G87+H87+I87)</f>
        <v>801</v>
      </c>
      <c r="E87" s="38"/>
      <c r="F87" s="38"/>
      <c r="G87" s="38"/>
      <c r="H87" s="37"/>
      <c r="I87" s="38">
        <v>801</v>
      </c>
    </row>
    <row r="88" spans="1:9" s="84" customFormat="1" ht="15.75" thickBot="1">
      <c r="A88" s="51"/>
      <c r="B88" s="70" t="s">
        <v>168</v>
      </c>
      <c r="C88" s="68">
        <v>16290</v>
      </c>
      <c r="D88" s="22">
        <f t="shared" si="37"/>
        <v>800</v>
      </c>
      <c r="E88" s="39"/>
      <c r="F88" s="39"/>
      <c r="G88" s="39"/>
      <c r="H88" s="22"/>
      <c r="I88" s="39">
        <v>800</v>
      </c>
    </row>
    <row r="89" spans="1:9" s="84" customFormat="1" ht="14.25" customHeight="1">
      <c r="A89" s="61" t="s">
        <v>109</v>
      </c>
      <c r="B89" s="66" t="s">
        <v>375</v>
      </c>
      <c r="C89" s="65">
        <v>500</v>
      </c>
      <c r="D89" s="37">
        <f t="shared" ref="D89:D90" si="38">SUM(E89+F89+G89+H89+I89)</f>
        <v>48</v>
      </c>
      <c r="E89" s="38"/>
      <c r="F89" s="38"/>
      <c r="G89" s="38"/>
      <c r="H89" s="37"/>
      <c r="I89" s="38">
        <v>48</v>
      </c>
    </row>
    <row r="90" spans="1:9" s="84" customFormat="1" ht="15.75" thickBot="1">
      <c r="A90" s="51"/>
      <c r="B90" s="70"/>
      <c r="C90" s="68">
        <v>400</v>
      </c>
      <c r="D90" s="22">
        <f t="shared" si="38"/>
        <v>48</v>
      </c>
      <c r="E90" s="39"/>
      <c r="F90" s="39"/>
      <c r="G90" s="39"/>
      <c r="H90" s="22"/>
      <c r="I90" s="39">
        <v>48</v>
      </c>
    </row>
    <row r="91" spans="1:9" s="84" customFormat="1" ht="14.25" customHeight="1">
      <c r="A91" s="61" t="s">
        <v>108</v>
      </c>
      <c r="B91" s="66" t="s">
        <v>394</v>
      </c>
      <c r="C91" s="65">
        <v>500</v>
      </c>
      <c r="D91" s="37">
        <f t="shared" si="37"/>
        <v>15</v>
      </c>
      <c r="E91" s="38"/>
      <c r="F91" s="38"/>
      <c r="G91" s="38"/>
      <c r="H91" s="37"/>
      <c r="I91" s="38">
        <v>15</v>
      </c>
    </row>
    <row r="92" spans="1:9" s="84" customFormat="1" ht="15.75" thickBot="1">
      <c r="A92" s="51"/>
      <c r="B92" s="70"/>
      <c r="C92" s="68">
        <v>400</v>
      </c>
      <c r="D92" s="22">
        <f t="shared" si="37"/>
        <v>15</v>
      </c>
      <c r="E92" s="39"/>
      <c r="F92" s="39"/>
      <c r="G92" s="39"/>
      <c r="H92" s="22"/>
      <c r="I92" s="39">
        <v>15</v>
      </c>
    </row>
    <row r="93" spans="1:9" s="84" customFormat="1" ht="14.25" customHeight="1">
      <c r="A93" s="61" t="s">
        <v>111</v>
      </c>
      <c r="B93" s="66" t="s">
        <v>411</v>
      </c>
      <c r="C93" s="65">
        <v>400</v>
      </c>
      <c r="D93" s="37">
        <f t="shared" ref="D93:D94" si="39">SUM(E93+F93+G93+H93+I93)</f>
        <v>373</v>
      </c>
      <c r="E93" s="38"/>
      <c r="F93" s="38"/>
      <c r="G93" s="38"/>
      <c r="H93" s="37"/>
      <c r="I93" s="38">
        <v>373</v>
      </c>
    </row>
    <row r="94" spans="1:9" s="84" customFormat="1" ht="15.75" thickBot="1">
      <c r="A94" s="51"/>
      <c r="B94" s="70"/>
      <c r="C94" s="68">
        <v>400</v>
      </c>
      <c r="D94" s="22">
        <f t="shared" si="39"/>
        <v>373</v>
      </c>
      <c r="E94" s="39"/>
      <c r="F94" s="39"/>
      <c r="G94" s="39"/>
      <c r="H94" s="22"/>
      <c r="I94" s="39">
        <v>373</v>
      </c>
    </row>
    <row r="95" spans="1:9" s="84" customFormat="1" ht="14.25" customHeight="1">
      <c r="A95" s="61" t="s">
        <v>112</v>
      </c>
      <c r="B95" s="66" t="s">
        <v>412</v>
      </c>
      <c r="C95" s="65">
        <v>100</v>
      </c>
      <c r="D95" s="37">
        <f t="shared" ref="D95:D96" si="40">SUM(E95+F95+G95+H95+I95)</f>
        <v>72</v>
      </c>
      <c r="E95" s="38"/>
      <c r="F95" s="38"/>
      <c r="G95" s="38"/>
      <c r="H95" s="37"/>
      <c r="I95" s="38">
        <v>72</v>
      </c>
    </row>
    <row r="96" spans="1:9" s="84" customFormat="1" ht="15.75" thickBot="1">
      <c r="A96" s="51"/>
      <c r="B96" s="70"/>
      <c r="C96" s="68">
        <v>100</v>
      </c>
      <c r="D96" s="22">
        <f t="shared" si="40"/>
        <v>72</v>
      </c>
      <c r="E96" s="39"/>
      <c r="F96" s="39"/>
      <c r="G96" s="39"/>
      <c r="H96" s="22"/>
      <c r="I96" s="39">
        <v>72</v>
      </c>
    </row>
    <row r="97" spans="1:9" s="84" customFormat="1" ht="14.25" customHeight="1">
      <c r="A97" s="61" t="s">
        <v>123</v>
      </c>
      <c r="B97" s="66" t="s">
        <v>413</v>
      </c>
      <c r="C97" s="65">
        <v>1500</v>
      </c>
      <c r="D97" s="37">
        <f t="shared" ref="D97:D98" si="41">SUM(E97+F97+G97+H97+I97)</f>
        <v>100</v>
      </c>
      <c r="E97" s="38"/>
      <c r="F97" s="38"/>
      <c r="G97" s="38"/>
      <c r="H97" s="37"/>
      <c r="I97" s="38">
        <v>100</v>
      </c>
    </row>
    <row r="98" spans="1:9" s="84" customFormat="1" ht="15.75" thickBot="1">
      <c r="A98" s="51"/>
      <c r="B98" s="70"/>
      <c r="C98" s="68">
        <v>1000</v>
      </c>
      <c r="D98" s="22">
        <f t="shared" si="41"/>
        <v>100</v>
      </c>
      <c r="E98" s="39"/>
      <c r="F98" s="39"/>
      <c r="G98" s="39"/>
      <c r="H98" s="22"/>
      <c r="I98" s="39">
        <v>100</v>
      </c>
    </row>
    <row r="99" spans="1:9" s="84" customFormat="1" ht="25.5">
      <c r="A99" s="61" t="s">
        <v>52</v>
      </c>
      <c r="B99" s="66" t="s">
        <v>132</v>
      </c>
      <c r="C99" s="65">
        <v>7353</v>
      </c>
      <c r="D99" s="37">
        <f t="shared" si="37"/>
        <v>795</v>
      </c>
      <c r="E99" s="38"/>
      <c r="F99" s="37"/>
      <c r="G99" s="38"/>
      <c r="H99" s="37">
        <v>795</v>
      </c>
      <c r="I99" s="38">
        <v>0</v>
      </c>
    </row>
    <row r="100" spans="1:9" s="84" customFormat="1" ht="15.75" thickBot="1">
      <c r="A100" s="51"/>
      <c r="B100" s="70" t="s">
        <v>260</v>
      </c>
      <c r="C100" s="68">
        <v>6469</v>
      </c>
      <c r="D100" s="22">
        <f t="shared" si="37"/>
        <v>700</v>
      </c>
      <c r="E100" s="39"/>
      <c r="F100" s="22"/>
      <c r="G100" s="39"/>
      <c r="H100" s="22">
        <v>700</v>
      </c>
      <c r="I100" s="39">
        <v>0</v>
      </c>
    </row>
    <row r="101" spans="1:9" s="84" customFormat="1" ht="25.5">
      <c r="A101" s="61" t="s">
        <v>84</v>
      </c>
      <c r="B101" s="66" t="s">
        <v>134</v>
      </c>
      <c r="C101" s="65">
        <v>2848</v>
      </c>
      <c r="D101" s="37">
        <f t="shared" si="37"/>
        <v>52</v>
      </c>
      <c r="E101" s="38"/>
      <c r="F101" s="95"/>
      <c r="G101" s="38"/>
      <c r="H101" s="95">
        <v>52</v>
      </c>
      <c r="I101" s="38">
        <v>0</v>
      </c>
    </row>
    <row r="102" spans="1:9" s="84" customFormat="1" ht="15.75" thickBot="1">
      <c r="A102" s="51"/>
      <c r="B102" s="70" t="s">
        <v>261</v>
      </c>
      <c r="C102" s="68">
        <v>2389</v>
      </c>
      <c r="D102" s="22">
        <f t="shared" si="37"/>
        <v>50</v>
      </c>
      <c r="E102" s="39"/>
      <c r="F102" s="94"/>
      <c r="G102" s="39"/>
      <c r="H102" s="94">
        <v>50</v>
      </c>
      <c r="I102" s="39">
        <v>0</v>
      </c>
    </row>
    <row r="103" spans="1:9" s="84" customFormat="1" ht="28.5" customHeight="1">
      <c r="A103" s="61" t="s">
        <v>63</v>
      </c>
      <c r="B103" s="66" t="s">
        <v>140</v>
      </c>
      <c r="C103" s="65">
        <v>10203</v>
      </c>
      <c r="D103" s="37">
        <f t="shared" si="37"/>
        <v>1200</v>
      </c>
      <c r="E103" s="38"/>
      <c r="F103" s="95"/>
      <c r="G103" s="38"/>
      <c r="H103" s="95">
        <v>1200</v>
      </c>
      <c r="I103" s="38">
        <v>0</v>
      </c>
    </row>
    <row r="104" spans="1:9" s="84" customFormat="1" ht="15.75" thickBot="1">
      <c r="A104" s="51"/>
      <c r="B104" s="70" t="s">
        <v>259</v>
      </c>
      <c r="C104" s="68">
        <v>8667</v>
      </c>
      <c r="D104" s="22">
        <f t="shared" si="37"/>
        <v>1000</v>
      </c>
      <c r="E104" s="39"/>
      <c r="F104" s="94"/>
      <c r="G104" s="39"/>
      <c r="H104" s="94">
        <v>1000</v>
      </c>
      <c r="I104" s="39">
        <v>0</v>
      </c>
    </row>
    <row r="105" spans="1:9" s="84" customFormat="1" ht="28.5" customHeight="1">
      <c r="A105" s="61" t="s">
        <v>64</v>
      </c>
      <c r="B105" s="66" t="s">
        <v>326</v>
      </c>
      <c r="C105" s="65">
        <v>53782</v>
      </c>
      <c r="D105" s="37">
        <f t="shared" si="37"/>
        <v>15200</v>
      </c>
      <c r="E105" s="38"/>
      <c r="F105" s="38"/>
      <c r="G105" s="38"/>
      <c r="H105" s="37">
        <v>15200</v>
      </c>
      <c r="I105" s="38">
        <v>0</v>
      </c>
    </row>
    <row r="106" spans="1:9" s="84" customFormat="1" ht="15.75" thickBot="1">
      <c r="A106" s="51"/>
      <c r="B106" s="70" t="s">
        <v>258</v>
      </c>
      <c r="C106" s="68">
        <v>47109</v>
      </c>
      <c r="D106" s="22">
        <f t="shared" si="37"/>
        <v>10000</v>
      </c>
      <c r="E106" s="39"/>
      <c r="F106" s="39"/>
      <c r="G106" s="39"/>
      <c r="H106" s="22">
        <v>10000</v>
      </c>
      <c r="I106" s="39">
        <v>0</v>
      </c>
    </row>
    <row r="107" spans="1:9" s="84" customFormat="1" ht="25.5">
      <c r="A107" s="61" t="s">
        <v>90</v>
      </c>
      <c r="B107" s="66" t="s">
        <v>196</v>
      </c>
      <c r="C107" s="65">
        <v>38496</v>
      </c>
      <c r="D107" s="37">
        <f t="shared" si="37"/>
        <v>30160</v>
      </c>
      <c r="E107" s="38"/>
      <c r="F107" s="37"/>
      <c r="G107" s="38"/>
      <c r="H107" s="37">
        <v>30155</v>
      </c>
      <c r="I107" s="38">
        <v>5</v>
      </c>
    </row>
    <row r="108" spans="1:9" s="84" customFormat="1" ht="15.75" thickBot="1">
      <c r="A108" s="51"/>
      <c r="B108" s="70" t="s">
        <v>340</v>
      </c>
      <c r="C108" s="68">
        <v>18635</v>
      </c>
      <c r="D108" s="22">
        <f t="shared" si="37"/>
        <v>18000</v>
      </c>
      <c r="E108" s="39"/>
      <c r="F108" s="22"/>
      <c r="G108" s="39"/>
      <c r="H108" s="22">
        <v>18000</v>
      </c>
      <c r="I108" s="39">
        <v>0</v>
      </c>
    </row>
    <row r="109" spans="1:9" s="84" customFormat="1" ht="25.5">
      <c r="A109" s="61" t="s">
        <v>91</v>
      </c>
      <c r="B109" s="66" t="s">
        <v>198</v>
      </c>
      <c r="C109" s="65">
        <v>19146</v>
      </c>
      <c r="D109" s="37">
        <f t="shared" si="37"/>
        <v>8744</v>
      </c>
      <c r="E109" s="38"/>
      <c r="F109" s="37"/>
      <c r="G109" s="38"/>
      <c r="H109" s="37">
        <v>8739</v>
      </c>
      <c r="I109" s="38">
        <v>5</v>
      </c>
    </row>
    <row r="110" spans="1:9" s="84" customFormat="1" ht="15.75" thickBot="1">
      <c r="A110" s="51"/>
      <c r="B110" s="70" t="s">
        <v>319</v>
      </c>
      <c r="C110" s="68">
        <v>11322</v>
      </c>
      <c r="D110" s="22">
        <f t="shared" si="37"/>
        <v>8000</v>
      </c>
      <c r="E110" s="39"/>
      <c r="F110" s="22"/>
      <c r="G110" s="39"/>
      <c r="H110" s="22">
        <v>8000</v>
      </c>
      <c r="I110" s="39">
        <v>0</v>
      </c>
    </row>
    <row r="111" spans="1:9" s="84" customFormat="1" ht="25.5">
      <c r="A111" s="61" t="s">
        <v>92</v>
      </c>
      <c r="B111" s="66" t="s">
        <v>199</v>
      </c>
      <c r="C111" s="65">
        <v>37895</v>
      </c>
      <c r="D111" s="37">
        <f t="shared" si="37"/>
        <v>24709</v>
      </c>
      <c r="E111" s="38"/>
      <c r="F111" s="37"/>
      <c r="G111" s="38"/>
      <c r="H111" s="37">
        <v>24704</v>
      </c>
      <c r="I111" s="38">
        <v>5</v>
      </c>
    </row>
    <row r="112" spans="1:9" s="84" customFormat="1" ht="15.75" thickBot="1">
      <c r="A112" s="51"/>
      <c r="B112" s="70" t="s">
        <v>355</v>
      </c>
      <c r="C112" s="68">
        <v>25223</v>
      </c>
      <c r="D112" s="22">
        <f t="shared" si="37"/>
        <v>20000</v>
      </c>
      <c r="E112" s="39"/>
      <c r="F112" s="22"/>
      <c r="G112" s="39"/>
      <c r="H112" s="22">
        <v>20000</v>
      </c>
      <c r="I112" s="39">
        <v>0</v>
      </c>
    </row>
    <row r="113" spans="1:9" s="84" customFormat="1" ht="25.5">
      <c r="A113" s="61" t="s">
        <v>127</v>
      </c>
      <c r="B113" s="66" t="s">
        <v>200</v>
      </c>
      <c r="C113" s="65">
        <v>16004</v>
      </c>
      <c r="D113" s="37">
        <f t="shared" si="37"/>
        <v>12608</v>
      </c>
      <c r="E113" s="38"/>
      <c r="F113" s="37"/>
      <c r="G113" s="38"/>
      <c r="H113" s="37">
        <v>11608</v>
      </c>
      <c r="I113" s="38">
        <v>1000</v>
      </c>
    </row>
    <row r="114" spans="1:9" s="84" customFormat="1" ht="15.75" thickBot="1">
      <c r="A114" s="51"/>
      <c r="B114" s="70" t="s">
        <v>254</v>
      </c>
      <c r="C114" s="68">
        <v>12421</v>
      </c>
      <c r="D114" s="22">
        <f t="shared" si="37"/>
        <v>11900</v>
      </c>
      <c r="E114" s="39"/>
      <c r="F114" s="22"/>
      <c r="G114" s="39"/>
      <c r="H114" s="22">
        <v>11000</v>
      </c>
      <c r="I114" s="39">
        <v>900</v>
      </c>
    </row>
    <row r="115" spans="1:9" s="84" customFormat="1" ht="25.5">
      <c r="A115" s="61" t="s">
        <v>93</v>
      </c>
      <c r="B115" s="66" t="s">
        <v>205</v>
      </c>
      <c r="C115" s="65">
        <v>12699</v>
      </c>
      <c r="D115" s="37">
        <f t="shared" si="37"/>
        <v>3687</v>
      </c>
      <c r="E115" s="38"/>
      <c r="F115" s="37"/>
      <c r="G115" s="38"/>
      <c r="H115" s="37">
        <v>3637</v>
      </c>
      <c r="I115" s="38">
        <v>50</v>
      </c>
    </row>
    <row r="116" spans="1:9" s="84" customFormat="1" ht="15.75" thickBot="1">
      <c r="A116" s="51"/>
      <c r="B116" s="70" t="s">
        <v>292</v>
      </c>
      <c r="C116" s="68">
        <v>7290</v>
      </c>
      <c r="D116" s="22">
        <f t="shared" si="37"/>
        <v>3500</v>
      </c>
      <c r="E116" s="39"/>
      <c r="F116" s="22"/>
      <c r="G116" s="39"/>
      <c r="H116" s="22">
        <v>3500</v>
      </c>
      <c r="I116" s="39">
        <v>0</v>
      </c>
    </row>
    <row r="117" spans="1:9" s="84" customFormat="1" ht="25.5">
      <c r="A117" s="61" t="s">
        <v>94</v>
      </c>
      <c r="B117" s="66" t="s">
        <v>290</v>
      </c>
      <c r="C117" s="65">
        <v>25242</v>
      </c>
      <c r="D117" s="37">
        <f t="shared" si="37"/>
        <v>6132</v>
      </c>
      <c r="E117" s="38"/>
      <c r="F117" s="37"/>
      <c r="G117" s="38"/>
      <c r="H117" s="37">
        <v>6127</v>
      </c>
      <c r="I117" s="38">
        <v>5</v>
      </c>
    </row>
    <row r="118" spans="1:9" s="84" customFormat="1" ht="15.75" thickBot="1">
      <c r="A118" s="51"/>
      <c r="B118" s="70" t="s">
        <v>291</v>
      </c>
      <c r="C118" s="68">
        <v>15863</v>
      </c>
      <c r="D118" s="22">
        <f t="shared" si="37"/>
        <v>6000</v>
      </c>
      <c r="E118" s="39"/>
      <c r="F118" s="22"/>
      <c r="G118" s="39"/>
      <c r="H118" s="22">
        <v>6000</v>
      </c>
      <c r="I118" s="39">
        <v>0</v>
      </c>
    </row>
    <row r="119" spans="1:9" s="84" customFormat="1" ht="25.5">
      <c r="A119" s="61" t="s">
        <v>128</v>
      </c>
      <c r="B119" s="66" t="s">
        <v>206</v>
      </c>
      <c r="C119" s="65">
        <v>30068</v>
      </c>
      <c r="D119" s="37">
        <f t="shared" si="37"/>
        <v>8791</v>
      </c>
      <c r="E119" s="38"/>
      <c r="F119" s="37"/>
      <c r="G119" s="38"/>
      <c r="H119" s="37">
        <v>8761</v>
      </c>
      <c r="I119" s="38">
        <v>30</v>
      </c>
    </row>
    <row r="120" spans="1:9" s="84" customFormat="1" ht="15.75" thickBot="1">
      <c r="A120" s="51"/>
      <c r="B120" s="70" t="s">
        <v>293</v>
      </c>
      <c r="C120" s="68">
        <v>18773</v>
      </c>
      <c r="D120" s="22">
        <f t="shared" si="37"/>
        <v>8000</v>
      </c>
      <c r="E120" s="39"/>
      <c r="F120" s="22"/>
      <c r="G120" s="39"/>
      <c r="H120" s="22">
        <v>8000</v>
      </c>
      <c r="I120" s="39">
        <v>0</v>
      </c>
    </row>
    <row r="121" spans="1:9" s="84" customFormat="1" ht="25.5">
      <c r="A121" s="61" t="s">
        <v>96</v>
      </c>
      <c r="B121" s="66" t="s">
        <v>225</v>
      </c>
      <c r="C121" s="65">
        <v>3459</v>
      </c>
      <c r="D121" s="37">
        <f t="shared" si="37"/>
        <v>1814</v>
      </c>
      <c r="E121" s="38"/>
      <c r="F121" s="37"/>
      <c r="G121" s="38"/>
      <c r="H121" s="37">
        <v>1809</v>
      </c>
      <c r="I121" s="38">
        <v>5</v>
      </c>
    </row>
    <row r="122" spans="1:9" s="84" customFormat="1" ht="15.75" thickBot="1">
      <c r="A122" s="51"/>
      <c r="B122" s="70" t="s">
        <v>342</v>
      </c>
      <c r="C122" s="68">
        <v>2165</v>
      </c>
      <c r="D122" s="22">
        <f t="shared" si="37"/>
        <v>1700</v>
      </c>
      <c r="E122" s="39"/>
      <c r="F122" s="22"/>
      <c r="G122" s="39"/>
      <c r="H122" s="22">
        <v>1700</v>
      </c>
      <c r="I122" s="39">
        <v>0</v>
      </c>
    </row>
    <row r="123" spans="1:9" s="84" customFormat="1" ht="25.5">
      <c r="A123" s="61" t="s">
        <v>130</v>
      </c>
      <c r="B123" s="66" t="s">
        <v>226</v>
      </c>
      <c r="C123" s="65">
        <v>3926</v>
      </c>
      <c r="D123" s="37">
        <f t="shared" si="37"/>
        <v>1648</v>
      </c>
      <c r="E123" s="38"/>
      <c r="F123" s="37"/>
      <c r="G123" s="38"/>
      <c r="H123" s="37">
        <v>1643</v>
      </c>
      <c r="I123" s="38">
        <v>5</v>
      </c>
    </row>
    <row r="124" spans="1:9" s="84" customFormat="1" ht="15.75" thickBot="1">
      <c r="A124" s="51"/>
      <c r="B124" s="70" t="s">
        <v>235</v>
      </c>
      <c r="C124" s="68">
        <v>3299</v>
      </c>
      <c r="D124" s="22">
        <f t="shared" si="37"/>
        <v>1600</v>
      </c>
      <c r="E124" s="39"/>
      <c r="F124" s="22"/>
      <c r="G124" s="39"/>
      <c r="H124" s="22">
        <v>1600</v>
      </c>
      <c r="I124" s="39">
        <v>0</v>
      </c>
    </row>
    <row r="125" spans="1:9" s="84" customFormat="1" ht="25.5">
      <c r="A125" s="61" t="s">
        <v>97</v>
      </c>
      <c r="B125" s="66" t="s">
        <v>227</v>
      </c>
      <c r="C125" s="65">
        <v>20039</v>
      </c>
      <c r="D125" s="37">
        <f t="shared" si="37"/>
        <v>5785</v>
      </c>
      <c r="E125" s="38"/>
      <c r="F125" s="37"/>
      <c r="G125" s="38"/>
      <c r="H125" s="37">
        <v>5780</v>
      </c>
      <c r="I125" s="38">
        <v>5</v>
      </c>
    </row>
    <row r="126" spans="1:9" s="84" customFormat="1" ht="15.75" thickBot="1">
      <c r="A126" s="51"/>
      <c r="B126" s="70" t="s">
        <v>301</v>
      </c>
      <c r="C126" s="68">
        <v>11798</v>
      </c>
      <c r="D126" s="22">
        <f t="shared" si="37"/>
        <v>5000</v>
      </c>
      <c r="E126" s="39"/>
      <c r="F126" s="22"/>
      <c r="G126" s="39"/>
      <c r="H126" s="22">
        <v>5000</v>
      </c>
      <c r="I126" s="39">
        <v>0</v>
      </c>
    </row>
    <row r="127" spans="1:9" s="84" customFormat="1" ht="38.25">
      <c r="A127" s="61" t="s">
        <v>98</v>
      </c>
      <c r="B127" s="66" t="s">
        <v>228</v>
      </c>
      <c r="C127" s="65">
        <v>22194</v>
      </c>
      <c r="D127" s="37">
        <f t="shared" si="37"/>
        <v>9973</v>
      </c>
      <c r="E127" s="38"/>
      <c r="F127" s="37"/>
      <c r="G127" s="38"/>
      <c r="H127" s="37">
        <v>9473</v>
      </c>
      <c r="I127" s="38">
        <v>500</v>
      </c>
    </row>
    <row r="128" spans="1:9" s="84" customFormat="1" ht="15.75" thickBot="1">
      <c r="A128" s="51"/>
      <c r="B128" s="70" t="s">
        <v>341</v>
      </c>
      <c r="C128" s="68">
        <v>14476</v>
      </c>
      <c r="D128" s="22">
        <f t="shared" si="37"/>
        <v>9500</v>
      </c>
      <c r="E128" s="39"/>
      <c r="F128" s="22"/>
      <c r="G128" s="39"/>
      <c r="H128" s="22">
        <v>9000</v>
      </c>
      <c r="I128" s="39">
        <v>500</v>
      </c>
    </row>
    <row r="129" spans="1:9" s="84" customFormat="1" ht="38.25">
      <c r="A129" s="61" t="s">
        <v>99</v>
      </c>
      <c r="B129" s="66" t="s">
        <v>229</v>
      </c>
      <c r="C129" s="65">
        <v>8619</v>
      </c>
      <c r="D129" s="37">
        <f t="shared" si="37"/>
        <v>5220</v>
      </c>
      <c r="E129" s="38"/>
      <c r="F129" s="37"/>
      <c r="G129" s="38"/>
      <c r="H129" s="37">
        <v>4905</v>
      </c>
      <c r="I129" s="38">
        <v>315</v>
      </c>
    </row>
    <row r="130" spans="1:9" s="84" customFormat="1" ht="15.75" thickBot="1">
      <c r="A130" s="51"/>
      <c r="B130" s="70" t="s">
        <v>236</v>
      </c>
      <c r="C130" s="68">
        <v>6408</v>
      </c>
      <c r="D130" s="22">
        <f t="shared" si="37"/>
        <v>4000</v>
      </c>
      <c r="E130" s="39"/>
      <c r="F130" s="22"/>
      <c r="G130" s="39"/>
      <c r="H130" s="22">
        <v>4000</v>
      </c>
      <c r="I130" s="39">
        <v>0</v>
      </c>
    </row>
    <row r="131" spans="1:9" s="84" customFormat="1" ht="38.25">
      <c r="A131" s="61" t="s">
        <v>100</v>
      </c>
      <c r="B131" s="66" t="s">
        <v>230</v>
      </c>
      <c r="C131" s="65">
        <v>12007</v>
      </c>
      <c r="D131" s="37">
        <f t="shared" si="37"/>
        <v>3201</v>
      </c>
      <c r="E131" s="38"/>
      <c r="F131" s="37"/>
      <c r="G131" s="38"/>
      <c r="H131" s="37">
        <v>2827</v>
      </c>
      <c r="I131" s="38">
        <v>374</v>
      </c>
    </row>
    <row r="132" spans="1:9" s="84" customFormat="1" ht="15.75" thickBot="1">
      <c r="A132" s="51"/>
      <c r="B132" s="70" t="s">
        <v>237</v>
      </c>
      <c r="C132" s="68">
        <v>9364</v>
      </c>
      <c r="D132" s="22">
        <f t="shared" si="37"/>
        <v>2000</v>
      </c>
      <c r="E132" s="39"/>
      <c r="F132" s="22"/>
      <c r="G132" s="39"/>
      <c r="H132" s="22">
        <v>2000</v>
      </c>
      <c r="I132" s="39">
        <v>0</v>
      </c>
    </row>
    <row r="133" spans="1:9" s="84" customFormat="1" ht="12.75">
      <c r="A133" s="61" t="s">
        <v>234</v>
      </c>
      <c r="B133" s="66" t="s">
        <v>238</v>
      </c>
      <c r="C133" s="65">
        <v>200</v>
      </c>
      <c r="D133" s="37">
        <f>SUM(E133+F133+G133+H133+I133)</f>
        <v>20</v>
      </c>
      <c r="E133" s="38"/>
      <c r="F133" s="88"/>
      <c r="G133" s="38"/>
      <c r="H133" s="88"/>
      <c r="I133" s="38">
        <v>20</v>
      </c>
    </row>
    <row r="134" spans="1:9" s="84" customFormat="1" ht="15" customHeight="1" thickBot="1">
      <c r="A134" s="51"/>
      <c r="B134" s="70"/>
      <c r="C134" s="68">
        <v>150</v>
      </c>
      <c r="D134" s="22">
        <f>SUM(E134+F134+G134+H134+I134)</f>
        <v>0</v>
      </c>
      <c r="E134" s="39"/>
      <c r="F134" s="93"/>
      <c r="G134" s="39"/>
      <c r="H134" s="93"/>
      <c r="I134" s="39">
        <v>0</v>
      </c>
    </row>
    <row r="135" spans="1:9" s="60" customFormat="1">
      <c r="A135" s="27" t="s">
        <v>57</v>
      </c>
      <c r="B135" s="36" t="s">
        <v>71</v>
      </c>
      <c r="C135" s="40">
        <f t="shared" ref="C135:I136" si="42">SUM(C137)</f>
        <v>108222</v>
      </c>
      <c r="D135" s="21">
        <f t="shared" si="42"/>
        <v>28111</v>
      </c>
      <c r="E135" s="40">
        <f t="shared" si="42"/>
        <v>7770</v>
      </c>
      <c r="F135" s="21">
        <f t="shared" si="42"/>
        <v>0</v>
      </c>
      <c r="G135" s="40">
        <f t="shared" si="42"/>
        <v>0</v>
      </c>
      <c r="H135" s="21">
        <f t="shared" si="42"/>
        <v>19726</v>
      </c>
      <c r="I135" s="40">
        <f t="shared" si="42"/>
        <v>615</v>
      </c>
    </row>
    <row r="136" spans="1:9" s="60" customFormat="1" ht="14.25" customHeight="1" thickBot="1">
      <c r="A136" s="17"/>
      <c r="B136" s="25"/>
      <c r="C136" s="39">
        <f t="shared" si="42"/>
        <v>56818</v>
      </c>
      <c r="D136" s="22">
        <f t="shared" si="42"/>
        <v>18500</v>
      </c>
      <c r="E136" s="39">
        <f t="shared" si="42"/>
        <v>7500</v>
      </c>
      <c r="F136" s="22">
        <f t="shared" si="42"/>
        <v>0</v>
      </c>
      <c r="G136" s="39">
        <f t="shared" si="42"/>
        <v>0</v>
      </c>
      <c r="H136" s="22">
        <f t="shared" si="42"/>
        <v>11000</v>
      </c>
      <c r="I136" s="39">
        <f t="shared" si="42"/>
        <v>0</v>
      </c>
    </row>
    <row r="137" spans="1:9" s="60" customFormat="1">
      <c r="A137" s="16" t="s">
        <v>15</v>
      </c>
      <c r="B137" s="33" t="s">
        <v>16</v>
      </c>
      <c r="C137" s="40">
        <f t="shared" ref="C137:I137" si="43">SUM(C139+C142+C145)</f>
        <v>108222</v>
      </c>
      <c r="D137" s="40">
        <f t="shared" si="43"/>
        <v>28111</v>
      </c>
      <c r="E137" s="40">
        <f t="shared" si="43"/>
        <v>7770</v>
      </c>
      <c r="F137" s="40">
        <f t="shared" si="43"/>
        <v>0</v>
      </c>
      <c r="G137" s="40">
        <f t="shared" si="43"/>
        <v>0</v>
      </c>
      <c r="H137" s="40">
        <f t="shared" si="43"/>
        <v>19726</v>
      </c>
      <c r="I137" s="40">
        <f t="shared" si="43"/>
        <v>615</v>
      </c>
    </row>
    <row r="138" spans="1:9" s="60" customFormat="1" ht="14.25" customHeight="1" thickBot="1">
      <c r="A138" s="17"/>
      <c r="B138" s="34"/>
      <c r="C138" s="39">
        <f>SUM(C146:C146)</f>
        <v>56818</v>
      </c>
      <c r="D138" s="39">
        <f t="shared" ref="D138:I138" si="44">SUM(D146:D146)</f>
        <v>18500</v>
      </c>
      <c r="E138" s="39">
        <f t="shared" si="44"/>
        <v>7500</v>
      </c>
      <c r="F138" s="39">
        <f t="shared" si="44"/>
        <v>0</v>
      </c>
      <c r="G138" s="39">
        <f t="shared" si="44"/>
        <v>0</v>
      </c>
      <c r="H138" s="39">
        <f t="shared" si="44"/>
        <v>11000</v>
      </c>
      <c r="I138" s="39">
        <f t="shared" si="44"/>
        <v>0</v>
      </c>
    </row>
    <row r="139" spans="1:9" s="60" customFormat="1" ht="14.25" customHeight="1" thickBot="1">
      <c r="A139" s="17" t="s">
        <v>6</v>
      </c>
      <c r="B139" s="5" t="s">
        <v>62</v>
      </c>
      <c r="C139" s="39">
        <f t="shared" ref="C139:I139" si="45">SUM(C140:C141)</f>
        <v>32500</v>
      </c>
      <c r="D139" s="39">
        <f t="shared" si="45"/>
        <v>365</v>
      </c>
      <c r="E139" s="39">
        <f t="shared" si="45"/>
        <v>115</v>
      </c>
      <c r="F139" s="39">
        <f t="shared" si="45"/>
        <v>0</v>
      </c>
      <c r="G139" s="39">
        <f t="shared" si="45"/>
        <v>0</v>
      </c>
      <c r="H139" s="39">
        <f t="shared" si="45"/>
        <v>0</v>
      </c>
      <c r="I139" s="39">
        <f t="shared" si="45"/>
        <v>250</v>
      </c>
    </row>
    <row r="140" spans="1:9" s="75" customFormat="1" ht="13.5" thickBot="1">
      <c r="A140" s="19" t="s">
        <v>43</v>
      </c>
      <c r="B140" s="35" t="s">
        <v>269</v>
      </c>
      <c r="C140" s="43">
        <v>32000</v>
      </c>
      <c r="D140" s="23">
        <f t="shared" ref="D140:D141" si="46">SUM(E140+F140+G140+H140+I140)</f>
        <v>115</v>
      </c>
      <c r="E140" s="43">
        <v>115</v>
      </c>
      <c r="F140" s="43"/>
      <c r="G140" s="43"/>
      <c r="H140" s="23"/>
      <c r="I140" s="43">
        <v>0</v>
      </c>
    </row>
    <row r="141" spans="1:9" s="75" customFormat="1" ht="26.25" thickBot="1">
      <c r="A141" s="19" t="s">
        <v>44</v>
      </c>
      <c r="B141" s="35" t="s">
        <v>303</v>
      </c>
      <c r="C141" s="43">
        <v>500</v>
      </c>
      <c r="D141" s="23">
        <f t="shared" si="46"/>
        <v>250</v>
      </c>
      <c r="E141" s="43"/>
      <c r="F141" s="43"/>
      <c r="G141" s="43"/>
      <c r="H141" s="23"/>
      <c r="I141" s="43">
        <v>250</v>
      </c>
    </row>
    <row r="142" spans="1:9" s="55" customFormat="1" ht="13.5" customHeight="1" thickBot="1">
      <c r="A142" s="17" t="s">
        <v>7</v>
      </c>
      <c r="B142" s="34" t="s">
        <v>9</v>
      </c>
      <c r="C142" s="39">
        <f>SUM(C143:C144)</f>
        <v>3350</v>
      </c>
      <c r="D142" s="39">
        <f t="shared" ref="D142:I142" si="47">SUM(D143:D144)</f>
        <v>3190</v>
      </c>
      <c r="E142" s="39">
        <f t="shared" si="47"/>
        <v>0</v>
      </c>
      <c r="F142" s="39">
        <f t="shared" si="47"/>
        <v>0</v>
      </c>
      <c r="G142" s="39">
        <f t="shared" si="47"/>
        <v>0</v>
      </c>
      <c r="H142" s="39">
        <f t="shared" si="47"/>
        <v>2835</v>
      </c>
      <c r="I142" s="39">
        <f t="shared" si="47"/>
        <v>355</v>
      </c>
    </row>
    <row r="143" spans="1:9" s="75" customFormat="1" ht="26.25" thickBot="1">
      <c r="A143" s="17" t="s">
        <v>43</v>
      </c>
      <c r="B143" s="66" t="s">
        <v>244</v>
      </c>
      <c r="C143" s="39">
        <v>3000</v>
      </c>
      <c r="D143" s="22">
        <f t="shared" ref="D143:D144" si="48">SUM(E143+F143+G143+H143+I143)</f>
        <v>2865</v>
      </c>
      <c r="E143" s="39"/>
      <c r="F143" s="39"/>
      <c r="G143" s="39"/>
      <c r="H143" s="22">
        <v>2835</v>
      </c>
      <c r="I143" s="39">
        <v>30</v>
      </c>
    </row>
    <row r="144" spans="1:9" s="55" customFormat="1" ht="13.5" thickBot="1">
      <c r="A144" s="17" t="s">
        <v>42</v>
      </c>
      <c r="B144" s="66" t="s">
        <v>357</v>
      </c>
      <c r="C144" s="39">
        <v>350</v>
      </c>
      <c r="D144" s="22">
        <f t="shared" si="48"/>
        <v>325</v>
      </c>
      <c r="E144" s="39"/>
      <c r="F144" s="39"/>
      <c r="G144" s="39"/>
      <c r="H144" s="22"/>
      <c r="I144" s="39">
        <v>325</v>
      </c>
    </row>
    <row r="145" spans="1:9" s="60" customFormat="1">
      <c r="A145" s="16" t="s">
        <v>11</v>
      </c>
      <c r="B145" s="33" t="s">
        <v>12</v>
      </c>
      <c r="C145" s="40">
        <f>SUM(C147+C149+C151)</f>
        <v>72372</v>
      </c>
      <c r="D145" s="40">
        <f t="shared" ref="D145:I145" si="49">SUM(D147+D149+D151)</f>
        <v>24556</v>
      </c>
      <c r="E145" s="40">
        <f t="shared" si="49"/>
        <v>7655</v>
      </c>
      <c r="F145" s="40">
        <f t="shared" si="49"/>
        <v>0</v>
      </c>
      <c r="G145" s="40">
        <f t="shared" si="49"/>
        <v>0</v>
      </c>
      <c r="H145" s="40">
        <f t="shared" si="49"/>
        <v>16891</v>
      </c>
      <c r="I145" s="40">
        <f t="shared" si="49"/>
        <v>10</v>
      </c>
    </row>
    <row r="146" spans="1:9" s="60" customFormat="1" ht="14.25" customHeight="1" thickBot="1">
      <c r="A146" s="17"/>
      <c r="B146" s="59"/>
      <c r="C146" s="39">
        <f>SUM(C148+C150+C152)</f>
        <v>56818</v>
      </c>
      <c r="D146" s="39">
        <f t="shared" ref="D146:I146" si="50">SUM(D148+D150+D152)</f>
        <v>18500</v>
      </c>
      <c r="E146" s="39">
        <f t="shared" si="50"/>
        <v>7500</v>
      </c>
      <c r="F146" s="39">
        <f t="shared" si="50"/>
        <v>0</v>
      </c>
      <c r="G146" s="39">
        <f t="shared" si="50"/>
        <v>0</v>
      </c>
      <c r="H146" s="39">
        <f t="shared" si="50"/>
        <v>11000</v>
      </c>
      <c r="I146" s="39">
        <f t="shared" si="50"/>
        <v>0</v>
      </c>
    </row>
    <row r="147" spans="1:9" s="113" customFormat="1" ht="25.5">
      <c r="A147" s="50" t="s">
        <v>43</v>
      </c>
      <c r="B147" s="66" t="s">
        <v>327</v>
      </c>
      <c r="C147" s="65">
        <v>38793</v>
      </c>
      <c r="D147" s="88">
        <f t="shared" ref="D147:D150" si="51">SUM(E147+F147+G147+H147+I147)</f>
        <v>16891</v>
      </c>
      <c r="E147" s="40"/>
      <c r="F147" s="124"/>
      <c r="G147" s="40"/>
      <c r="H147" s="124">
        <v>16891</v>
      </c>
      <c r="I147" s="40">
        <v>0</v>
      </c>
    </row>
    <row r="148" spans="1:9" s="113" customFormat="1" ht="14.25" customHeight="1" thickBot="1">
      <c r="A148" s="51"/>
      <c r="B148" s="67" t="s">
        <v>390</v>
      </c>
      <c r="C148" s="68">
        <v>32453</v>
      </c>
      <c r="D148" s="93">
        <f t="shared" si="51"/>
        <v>11000</v>
      </c>
      <c r="E148" s="39"/>
      <c r="F148" s="93"/>
      <c r="G148" s="39"/>
      <c r="H148" s="93">
        <v>11000</v>
      </c>
      <c r="I148" s="39">
        <v>0</v>
      </c>
    </row>
    <row r="149" spans="1:9" s="60" customFormat="1" ht="25.5">
      <c r="A149" s="50" t="s">
        <v>42</v>
      </c>
      <c r="B149" s="66" t="s">
        <v>144</v>
      </c>
      <c r="C149" s="65">
        <v>26079</v>
      </c>
      <c r="D149" s="88">
        <f t="shared" si="51"/>
        <v>165</v>
      </c>
      <c r="E149" s="40">
        <v>155</v>
      </c>
      <c r="F149" s="87"/>
      <c r="G149" s="40"/>
      <c r="H149" s="124"/>
      <c r="I149" s="40">
        <v>10</v>
      </c>
    </row>
    <row r="150" spans="1:9" s="60" customFormat="1" ht="14.25" customHeight="1" thickBot="1">
      <c r="A150" s="51"/>
      <c r="B150" s="67" t="s">
        <v>193</v>
      </c>
      <c r="C150" s="68">
        <v>16865</v>
      </c>
      <c r="D150" s="93">
        <f t="shared" si="51"/>
        <v>0</v>
      </c>
      <c r="E150" s="39">
        <v>0</v>
      </c>
      <c r="F150" s="92"/>
      <c r="G150" s="39"/>
      <c r="H150" s="93"/>
      <c r="I150" s="39">
        <v>0</v>
      </c>
    </row>
    <row r="151" spans="1:9" s="113" customFormat="1" ht="25.5">
      <c r="A151" s="50" t="s">
        <v>44</v>
      </c>
      <c r="B151" s="66" t="s">
        <v>395</v>
      </c>
      <c r="C151" s="65">
        <v>7500</v>
      </c>
      <c r="D151" s="88">
        <f t="shared" ref="D151:D152" si="52">SUM(E151+F151+G151+H151+I151)</f>
        <v>7500</v>
      </c>
      <c r="E151" s="40">
        <v>7500</v>
      </c>
      <c r="F151" s="87"/>
      <c r="G151" s="40"/>
      <c r="H151" s="124"/>
      <c r="I151" s="40">
        <v>0</v>
      </c>
    </row>
    <row r="152" spans="1:9" s="113" customFormat="1" ht="14.25" customHeight="1" thickBot="1">
      <c r="A152" s="51"/>
      <c r="B152" s="67"/>
      <c r="C152" s="68">
        <v>7500</v>
      </c>
      <c r="D152" s="93">
        <f t="shared" si="52"/>
        <v>7500</v>
      </c>
      <c r="E152" s="39">
        <v>7500</v>
      </c>
      <c r="F152" s="92"/>
      <c r="G152" s="39"/>
      <c r="H152" s="93"/>
      <c r="I152" s="39">
        <v>0</v>
      </c>
    </row>
    <row r="153" spans="1:9" s="60" customFormat="1">
      <c r="A153" s="50" t="s">
        <v>81</v>
      </c>
      <c r="B153" s="52" t="s">
        <v>82</v>
      </c>
      <c r="C153" s="38">
        <f t="shared" ref="C153:I154" si="53">SUM(C155)</f>
        <v>310924</v>
      </c>
      <c r="D153" s="21">
        <f t="shared" si="53"/>
        <v>7528</v>
      </c>
      <c r="E153" s="38">
        <f t="shared" si="53"/>
        <v>1708</v>
      </c>
      <c r="F153" s="38">
        <f t="shared" si="53"/>
        <v>0</v>
      </c>
      <c r="G153" s="38">
        <f t="shared" si="53"/>
        <v>0</v>
      </c>
      <c r="H153" s="21">
        <f t="shared" si="53"/>
        <v>0</v>
      </c>
      <c r="I153" s="38">
        <f t="shared" si="53"/>
        <v>5820</v>
      </c>
    </row>
    <row r="154" spans="1:9" s="60" customFormat="1" ht="14.25" customHeight="1" thickBot="1">
      <c r="A154" s="51"/>
      <c r="B154" s="59"/>
      <c r="C154" s="39">
        <f t="shared" si="53"/>
        <v>202314</v>
      </c>
      <c r="D154" s="22">
        <f t="shared" si="53"/>
        <v>5200</v>
      </c>
      <c r="E154" s="39">
        <f t="shared" si="53"/>
        <v>700</v>
      </c>
      <c r="F154" s="39">
        <f t="shared" si="53"/>
        <v>0</v>
      </c>
      <c r="G154" s="39">
        <f t="shared" si="53"/>
        <v>0</v>
      </c>
      <c r="H154" s="22">
        <f t="shared" si="53"/>
        <v>0</v>
      </c>
      <c r="I154" s="39">
        <f t="shared" si="53"/>
        <v>4500</v>
      </c>
    </row>
    <row r="155" spans="1:9" s="60" customFormat="1">
      <c r="A155" s="27" t="s">
        <v>15</v>
      </c>
      <c r="B155" s="12" t="s">
        <v>16</v>
      </c>
      <c r="C155" s="40">
        <f t="shared" ref="C155:I155" si="54">SUM(C157+C160+C166)</f>
        <v>310924</v>
      </c>
      <c r="D155" s="40">
        <f t="shared" si="54"/>
        <v>7528</v>
      </c>
      <c r="E155" s="40">
        <f t="shared" si="54"/>
        <v>1708</v>
      </c>
      <c r="F155" s="40">
        <f t="shared" si="54"/>
        <v>0</v>
      </c>
      <c r="G155" s="40">
        <f t="shared" si="54"/>
        <v>0</v>
      </c>
      <c r="H155" s="40">
        <f t="shared" si="54"/>
        <v>0</v>
      </c>
      <c r="I155" s="40">
        <f t="shared" si="54"/>
        <v>5820</v>
      </c>
    </row>
    <row r="156" spans="1:9" s="60" customFormat="1" ht="14.25" customHeight="1" thickBot="1">
      <c r="A156" s="17"/>
      <c r="B156" s="34"/>
      <c r="C156" s="39">
        <f>SUM(C167)</f>
        <v>202314</v>
      </c>
      <c r="D156" s="39">
        <f t="shared" ref="D156:I156" si="55">SUM(D167)</f>
        <v>5200</v>
      </c>
      <c r="E156" s="39">
        <f t="shared" si="55"/>
        <v>700</v>
      </c>
      <c r="F156" s="39">
        <f t="shared" si="55"/>
        <v>0</v>
      </c>
      <c r="G156" s="39">
        <f t="shared" si="55"/>
        <v>0</v>
      </c>
      <c r="H156" s="39">
        <f t="shared" si="55"/>
        <v>0</v>
      </c>
      <c r="I156" s="39">
        <f t="shared" si="55"/>
        <v>4500</v>
      </c>
    </row>
    <row r="157" spans="1:9" s="60" customFormat="1" ht="14.25" customHeight="1" thickBot="1">
      <c r="A157" s="17" t="s">
        <v>6</v>
      </c>
      <c r="B157" s="5" t="s">
        <v>62</v>
      </c>
      <c r="C157" s="39">
        <f>SUM(C158:C159)</f>
        <v>3300</v>
      </c>
      <c r="D157" s="39">
        <f t="shared" ref="D157:I157" si="56">SUM(D158:D159)</f>
        <v>1008</v>
      </c>
      <c r="E157" s="39">
        <f t="shared" si="56"/>
        <v>1008</v>
      </c>
      <c r="F157" s="39">
        <f t="shared" si="56"/>
        <v>0</v>
      </c>
      <c r="G157" s="39">
        <f t="shared" si="56"/>
        <v>0</v>
      </c>
      <c r="H157" s="39">
        <f t="shared" si="56"/>
        <v>0</v>
      </c>
      <c r="I157" s="39">
        <f t="shared" si="56"/>
        <v>0</v>
      </c>
    </row>
    <row r="158" spans="1:9" s="55" customFormat="1" ht="13.5" thickBot="1">
      <c r="A158" s="19" t="s">
        <v>43</v>
      </c>
      <c r="B158" s="35" t="s">
        <v>214</v>
      </c>
      <c r="C158" s="43">
        <v>800</v>
      </c>
      <c r="D158" s="23">
        <f t="shared" ref="D158:D159" si="57">SUM(E158+F158+G158+H158+I158)</f>
        <v>4</v>
      </c>
      <c r="E158" s="43">
        <v>4</v>
      </c>
      <c r="F158" s="43"/>
      <c r="G158" s="43"/>
      <c r="H158" s="23"/>
      <c r="I158" s="43">
        <v>0</v>
      </c>
    </row>
    <row r="159" spans="1:9" s="55" customFormat="1" ht="25.5" customHeight="1" thickBot="1">
      <c r="A159" s="19" t="s">
        <v>42</v>
      </c>
      <c r="B159" s="35" t="s">
        <v>182</v>
      </c>
      <c r="C159" s="43">
        <v>2500</v>
      </c>
      <c r="D159" s="23">
        <f t="shared" si="57"/>
        <v>1004</v>
      </c>
      <c r="E159" s="43">
        <v>1004</v>
      </c>
      <c r="F159" s="43"/>
      <c r="G159" s="43"/>
      <c r="H159" s="23"/>
      <c r="I159" s="43">
        <v>0</v>
      </c>
    </row>
    <row r="160" spans="1:9" s="55" customFormat="1" ht="24.75" customHeight="1" thickBot="1">
      <c r="A160" s="17" t="s">
        <v>7</v>
      </c>
      <c r="B160" s="34" t="s">
        <v>9</v>
      </c>
      <c r="C160" s="39">
        <f>SUM(C161:C165)</f>
        <v>2390</v>
      </c>
      <c r="D160" s="39">
        <f t="shared" ref="D160:I160" si="58">SUM(D161:D165)</f>
        <v>800</v>
      </c>
      <c r="E160" s="39">
        <f t="shared" si="58"/>
        <v>0</v>
      </c>
      <c r="F160" s="39">
        <f t="shared" si="58"/>
        <v>0</v>
      </c>
      <c r="G160" s="39">
        <f t="shared" si="58"/>
        <v>0</v>
      </c>
      <c r="H160" s="39">
        <f t="shared" si="58"/>
        <v>0</v>
      </c>
      <c r="I160" s="39">
        <f t="shared" si="58"/>
        <v>800</v>
      </c>
    </row>
    <row r="161" spans="1:9" s="55" customFormat="1" ht="13.5" thickBot="1">
      <c r="A161" s="17" t="s">
        <v>43</v>
      </c>
      <c r="B161" s="25" t="s">
        <v>415</v>
      </c>
      <c r="C161" s="39">
        <v>300</v>
      </c>
      <c r="D161" s="22">
        <f t="shared" ref="D161" si="59">SUM(E161+F161+G161+H161+I161)</f>
        <v>100</v>
      </c>
      <c r="E161" s="39"/>
      <c r="F161" s="39"/>
      <c r="G161" s="39"/>
      <c r="H161" s="22"/>
      <c r="I161" s="39">
        <v>100</v>
      </c>
    </row>
    <row r="162" spans="1:9" s="55" customFormat="1" ht="13.5" thickBot="1">
      <c r="A162" s="17" t="s">
        <v>42</v>
      </c>
      <c r="B162" s="25" t="s">
        <v>361</v>
      </c>
      <c r="C162" s="39">
        <v>500</v>
      </c>
      <c r="D162" s="22">
        <f t="shared" ref="D162" si="60">SUM(E162+F162+G162+H162+I162)</f>
        <v>100</v>
      </c>
      <c r="E162" s="39"/>
      <c r="F162" s="39"/>
      <c r="G162" s="39"/>
      <c r="H162" s="22"/>
      <c r="I162" s="39">
        <v>100</v>
      </c>
    </row>
    <row r="163" spans="1:9" s="75" customFormat="1" ht="13.5" thickBot="1">
      <c r="A163" s="17" t="s">
        <v>44</v>
      </c>
      <c r="B163" s="25" t="s">
        <v>169</v>
      </c>
      <c r="C163" s="39">
        <v>660</v>
      </c>
      <c r="D163" s="22">
        <f>SUM(E163+F163+G163+H163+I163)</f>
        <v>250</v>
      </c>
      <c r="E163" s="39"/>
      <c r="F163" s="39"/>
      <c r="G163" s="39"/>
      <c r="H163" s="22"/>
      <c r="I163" s="39">
        <v>250</v>
      </c>
    </row>
    <row r="164" spans="1:9" s="75" customFormat="1" ht="14.25" customHeight="1" thickBot="1">
      <c r="A164" s="17" t="s">
        <v>45</v>
      </c>
      <c r="B164" s="25" t="s">
        <v>107</v>
      </c>
      <c r="C164" s="39">
        <v>630</v>
      </c>
      <c r="D164" s="22">
        <f>SUM(E164+F164+G164+H164+I164)</f>
        <v>250</v>
      </c>
      <c r="E164" s="39"/>
      <c r="F164" s="39"/>
      <c r="G164" s="39"/>
      <c r="H164" s="22"/>
      <c r="I164" s="39">
        <v>250</v>
      </c>
    </row>
    <row r="165" spans="1:9" s="75" customFormat="1" ht="14.25" customHeight="1" thickBot="1">
      <c r="A165" s="17" t="s">
        <v>46</v>
      </c>
      <c r="B165" s="25" t="s">
        <v>416</v>
      </c>
      <c r="C165" s="39">
        <v>300</v>
      </c>
      <c r="D165" s="22">
        <f>SUM(E165+F165+G165+H165+I165)</f>
        <v>100</v>
      </c>
      <c r="E165" s="39"/>
      <c r="F165" s="39"/>
      <c r="G165" s="39"/>
      <c r="H165" s="22"/>
      <c r="I165" s="39">
        <v>100</v>
      </c>
    </row>
    <row r="166" spans="1:9" s="60" customFormat="1">
      <c r="A166" s="16" t="s">
        <v>11</v>
      </c>
      <c r="B166" s="33" t="s">
        <v>12</v>
      </c>
      <c r="C166" s="40">
        <f>SUM(C168+C170+C172+C174+C176)</f>
        <v>305234</v>
      </c>
      <c r="D166" s="40">
        <f t="shared" ref="D166:I166" si="61">SUM(D168+D170+D172+D174+D176)</f>
        <v>5720</v>
      </c>
      <c r="E166" s="40">
        <f t="shared" si="61"/>
        <v>700</v>
      </c>
      <c r="F166" s="40">
        <f t="shared" si="61"/>
        <v>0</v>
      </c>
      <c r="G166" s="40">
        <f t="shared" si="61"/>
        <v>0</v>
      </c>
      <c r="H166" s="40">
        <f t="shared" si="61"/>
        <v>0</v>
      </c>
      <c r="I166" s="40">
        <f t="shared" si="61"/>
        <v>5020</v>
      </c>
    </row>
    <row r="167" spans="1:9" s="60" customFormat="1" ht="14.25" customHeight="1" thickBot="1">
      <c r="A167" s="17"/>
      <c r="B167" s="59"/>
      <c r="C167" s="39">
        <f>SUM(C169+C171+C173+C175+C177)</f>
        <v>202314</v>
      </c>
      <c r="D167" s="39">
        <f t="shared" ref="D167:I167" si="62">SUM(D169+D171+D173+D175+D177)</f>
        <v>5200</v>
      </c>
      <c r="E167" s="39">
        <f t="shared" si="62"/>
        <v>700</v>
      </c>
      <c r="F167" s="39">
        <f t="shared" si="62"/>
        <v>0</v>
      </c>
      <c r="G167" s="39">
        <f t="shared" si="62"/>
        <v>0</v>
      </c>
      <c r="H167" s="39">
        <f t="shared" si="62"/>
        <v>0</v>
      </c>
      <c r="I167" s="39">
        <f t="shared" si="62"/>
        <v>4500</v>
      </c>
    </row>
    <row r="168" spans="1:9" s="113" customFormat="1">
      <c r="A168" s="50" t="s">
        <v>43</v>
      </c>
      <c r="B168" s="66" t="s">
        <v>240</v>
      </c>
      <c r="C168" s="65">
        <v>152678</v>
      </c>
      <c r="D168" s="88">
        <f t="shared" ref="D168:D175" si="63">SUM(E168+F168+G168+H168+I168)</f>
        <v>10</v>
      </c>
      <c r="E168" s="40"/>
      <c r="F168" s="40"/>
      <c r="G168" s="40"/>
      <c r="H168" s="21"/>
      <c r="I168" s="40">
        <v>10</v>
      </c>
    </row>
    <row r="169" spans="1:9" s="113" customFormat="1" ht="14.25" customHeight="1" thickBot="1">
      <c r="A169" s="51"/>
      <c r="B169" s="67" t="s">
        <v>298</v>
      </c>
      <c r="C169" s="68">
        <v>110788</v>
      </c>
      <c r="D169" s="93">
        <f t="shared" si="63"/>
        <v>0</v>
      </c>
      <c r="E169" s="39"/>
      <c r="F169" s="39"/>
      <c r="G169" s="39"/>
      <c r="H169" s="22"/>
      <c r="I169" s="39">
        <v>0</v>
      </c>
    </row>
    <row r="170" spans="1:9" s="113" customFormat="1">
      <c r="A170" s="50" t="s">
        <v>42</v>
      </c>
      <c r="B170" s="66" t="s">
        <v>272</v>
      </c>
      <c r="C170" s="65">
        <v>70121</v>
      </c>
      <c r="D170" s="88">
        <f>SUM(E170+F170+G170+H170+I170)</f>
        <v>5000</v>
      </c>
      <c r="E170" s="40"/>
      <c r="F170" s="40"/>
      <c r="G170" s="40"/>
      <c r="H170" s="21"/>
      <c r="I170" s="40">
        <v>5000</v>
      </c>
    </row>
    <row r="171" spans="1:9" s="113" customFormat="1" ht="14.25" customHeight="1" thickBot="1">
      <c r="A171" s="51"/>
      <c r="B171" s="67" t="s">
        <v>356</v>
      </c>
      <c r="C171" s="68">
        <v>39910</v>
      </c>
      <c r="D171" s="93">
        <f>SUM(E171+F171+G171+H171+I171)</f>
        <v>4500</v>
      </c>
      <c r="E171" s="39"/>
      <c r="F171" s="39"/>
      <c r="G171" s="39"/>
      <c r="H171" s="22"/>
      <c r="I171" s="39">
        <v>4500</v>
      </c>
    </row>
    <row r="172" spans="1:9" s="113" customFormat="1">
      <c r="A172" s="50" t="s">
        <v>44</v>
      </c>
      <c r="B172" s="66" t="s">
        <v>107</v>
      </c>
      <c r="C172" s="65">
        <v>81085</v>
      </c>
      <c r="D172" s="88">
        <f t="shared" si="63"/>
        <v>10</v>
      </c>
      <c r="E172" s="40"/>
      <c r="F172" s="40"/>
      <c r="G172" s="40"/>
      <c r="H172" s="21"/>
      <c r="I172" s="40">
        <v>10</v>
      </c>
    </row>
    <row r="173" spans="1:9" s="113" customFormat="1" ht="14.25" customHeight="1" thickBot="1">
      <c r="A173" s="51"/>
      <c r="B173" s="67" t="s">
        <v>233</v>
      </c>
      <c r="C173" s="68">
        <v>50378</v>
      </c>
      <c r="D173" s="93">
        <f t="shared" si="63"/>
        <v>0</v>
      </c>
      <c r="E173" s="39"/>
      <c r="F173" s="39"/>
      <c r="G173" s="39"/>
      <c r="H173" s="22"/>
      <c r="I173" s="39">
        <v>0</v>
      </c>
    </row>
    <row r="174" spans="1:9" s="60" customFormat="1">
      <c r="A174" s="50" t="s">
        <v>45</v>
      </c>
      <c r="B174" s="66" t="s">
        <v>283</v>
      </c>
      <c r="C174" s="65">
        <v>350</v>
      </c>
      <c r="D174" s="88">
        <f t="shared" si="63"/>
        <v>200</v>
      </c>
      <c r="E174" s="40">
        <v>200</v>
      </c>
      <c r="F174" s="40"/>
      <c r="G174" s="40"/>
      <c r="H174" s="21"/>
      <c r="I174" s="40">
        <v>0</v>
      </c>
    </row>
    <row r="175" spans="1:9" s="60" customFormat="1" ht="14.25" customHeight="1" thickBot="1">
      <c r="A175" s="51"/>
      <c r="B175" s="67"/>
      <c r="C175" s="68">
        <v>338</v>
      </c>
      <c r="D175" s="93">
        <f t="shared" si="63"/>
        <v>200</v>
      </c>
      <c r="E175" s="39">
        <v>200</v>
      </c>
      <c r="F175" s="39"/>
      <c r="G175" s="39"/>
      <c r="H175" s="22"/>
      <c r="I175" s="39">
        <v>0</v>
      </c>
    </row>
    <row r="176" spans="1:9" s="113" customFormat="1">
      <c r="A176" s="50" t="s">
        <v>45</v>
      </c>
      <c r="B176" s="66" t="s">
        <v>377</v>
      </c>
      <c r="C176" s="65">
        <v>1000</v>
      </c>
      <c r="D176" s="88">
        <f t="shared" ref="D176:D177" si="64">SUM(E176+F176+G176+H176+I176)</f>
        <v>500</v>
      </c>
      <c r="E176" s="40">
        <v>500</v>
      </c>
      <c r="F176" s="40"/>
      <c r="G176" s="40"/>
      <c r="H176" s="21"/>
      <c r="I176" s="40">
        <v>0</v>
      </c>
    </row>
    <row r="177" spans="1:9" s="113" customFormat="1" ht="14.25" customHeight="1" thickBot="1">
      <c r="A177" s="51"/>
      <c r="B177" s="67"/>
      <c r="C177" s="68">
        <v>900</v>
      </c>
      <c r="D177" s="93">
        <f t="shared" si="64"/>
        <v>500</v>
      </c>
      <c r="E177" s="39">
        <v>500</v>
      </c>
      <c r="F177" s="39"/>
      <c r="G177" s="39"/>
      <c r="H177" s="22"/>
      <c r="I177" s="39">
        <v>0</v>
      </c>
    </row>
    <row r="178" spans="1:9" s="55" customFormat="1" ht="13.5" customHeight="1">
      <c r="A178" s="27" t="s">
        <v>17</v>
      </c>
      <c r="B178" s="36" t="s">
        <v>72</v>
      </c>
      <c r="C178" s="40">
        <f>SUM(C180)</f>
        <v>67181</v>
      </c>
      <c r="D178" s="40">
        <f t="shared" ref="D178:I179" si="65">SUM(D180)</f>
        <v>14190</v>
      </c>
      <c r="E178" s="40">
        <f t="shared" si="65"/>
        <v>0</v>
      </c>
      <c r="F178" s="40">
        <f t="shared" si="65"/>
        <v>0</v>
      </c>
      <c r="G178" s="40">
        <f t="shared" si="65"/>
        <v>0</v>
      </c>
      <c r="H178" s="40">
        <f t="shared" si="65"/>
        <v>11916</v>
      </c>
      <c r="I178" s="40">
        <f t="shared" si="65"/>
        <v>2274</v>
      </c>
    </row>
    <row r="179" spans="1:9" s="55" customFormat="1" ht="13.5" thickBot="1">
      <c r="A179" s="17"/>
      <c r="B179" s="25"/>
      <c r="C179" s="39">
        <f>SUM(C181)</f>
        <v>42754</v>
      </c>
      <c r="D179" s="39">
        <f t="shared" si="65"/>
        <v>8950</v>
      </c>
      <c r="E179" s="39">
        <f t="shared" si="65"/>
        <v>0</v>
      </c>
      <c r="F179" s="39">
        <f t="shared" si="65"/>
        <v>0</v>
      </c>
      <c r="G179" s="39">
        <f t="shared" si="65"/>
        <v>0</v>
      </c>
      <c r="H179" s="39">
        <f t="shared" si="65"/>
        <v>8950</v>
      </c>
      <c r="I179" s="39">
        <f t="shared" si="65"/>
        <v>0</v>
      </c>
    </row>
    <row r="180" spans="1:9" s="55" customFormat="1" ht="13.5" customHeight="1">
      <c r="A180" s="27" t="s">
        <v>15</v>
      </c>
      <c r="B180" s="12" t="s">
        <v>16</v>
      </c>
      <c r="C180" s="40">
        <f t="shared" ref="C180:I180" si="66">SUM(C182+C190+C199)</f>
        <v>67181</v>
      </c>
      <c r="D180" s="40">
        <f t="shared" si="66"/>
        <v>14190</v>
      </c>
      <c r="E180" s="40">
        <f t="shared" si="66"/>
        <v>0</v>
      </c>
      <c r="F180" s="97">
        <f t="shared" si="66"/>
        <v>0</v>
      </c>
      <c r="G180" s="40">
        <f t="shared" si="66"/>
        <v>0</v>
      </c>
      <c r="H180" s="40">
        <f t="shared" si="66"/>
        <v>11916</v>
      </c>
      <c r="I180" s="40">
        <f t="shared" si="66"/>
        <v>2274</v>
      </c>
    </row>
    <row r="181" spans="1:9" s="55" customFormat="1" ht="14.25" customHeight="1" thickBot="1">
      <c r="A181" s="17"/>
      <c r="B181" s="34"/>
      <c r="C181" s="39">
        <f t="shared" ref="C181" si="67">SUM(C200:C200)</f>
        <v>42754</v>
      </c>
      <c r="D181" s="39">
        <f t="shared" ref="D181:I181" si="68">SUM(D200:D200)</f>
        <v>8950</v>
      </c>
      <c r="E181" s="39">
        <f t="shared" si="68"/>
        <v>0</v>
      </c>
      <c r="F181" s="64">
        <f t="shared" si="68"/>
        <v>0</v>
      </c>
      <c r="G181" s="39">
        <f t="shared" si="68"/>
        <v>0</v>
      </c>
      <c r="H181" s="39">
        <f t="shared" si="68"/>
        <v>8950</v>
      </c>
      <c r="I181" s="39">
        <f t="shared" si="68"/>
        <v>0</v>
      </c>
    </row>
    <row r="182" spans="1:9" s="60" customFormat="1" ht="14.25" customHeight="1" thickBot="1">
      <c r="A182" s="17" t="s">
        <v>6</v>
      </c>
      <c r="B182" s="5" t="s">
        <v>62</v>
      </c>
      <c r="C182" s="39">
        <f>SUM(C183:C189)</f>
        <v>3122</v>
      </c>
      <c r="D182" s="39">
        <f t="shared" ref="D182:I182" si="69">SUM(D183:D189)</f>
        <v>2595</v>
      </c>
      <c r="E182" s="39">
        <f t="shared" si="69"/>
        <v>0</v>
      </c>
      <c r="F182" s="39">
        <f t="shared" si="69"/>
        <v>0</v>
      </c>
      <c r="G182" s="39">
        <f t="shared" si="69"/>
        <v>0</v>
      </c>
      <c r="H182" s="39">
        <f t="shared" si="69"/>
        <v>2191</v>
      </c>
      <c r="I182" s="39">
        <f t="shared" si="69"/>
        <v>404</v>
      </c>
    </row>
    <row r="183" spans="1:9" s="113" customFormat="1" ht="14.25" customHeight="1" thickBot="1">
      <c r="A183" s="19" t="s">
        <v>105</v>
      </c>
      <c r="B183" s="127" t="s">
        <v>379</v>
      </c>
      <c r="C183" s="43">
        <v>200</v>
      </c>
      <c r="D183" s="22">
        <f t="shared" ref="D183" si="70">SUM(E183+F183+G183+H183+I183)</f>
        <v>190</v>
      </c>
      <c r="E183" s="43"/>
      <c r="F183" s="43"/>
      <c r="G183" s="43"/>
      <c r="H183" s="22"/>
      <c r="I183" s="43">
        <v>190</v>
      </c>
    </row>
    <row r="184" spans="1:9" s="60" customFormat="1" ht="14.25" customHeight="1" thickBot="1">
      <c r="A184" s="19" t="s">
        <v>106</v>
      </c>
      <c r="B184" s="35" t="s">
        <v>178</v>
      </c>
      <c r="C184" s="43">
        <v>700</v>
      </c>
      <c r="D184" s="22">
        <f t="shared" ref="D184" si="71">SUM(E184+F184+G184+H184+I184)</f>
        <v>214</v>
      </c>
      <c r="E184" s="43"/>
      <c r="F184" s="43"/>
      <c r="G184" s="43"/>
      <c r="H184" s="22"/>
      <c r="I184" s="43">
        <v>214</v>
      </c>
    </row>
    <row r="185" spans="1:9" s="60" customFormat="1" ht="25.5" customHeight="1" thickBot="1">
      <c r="A185" s="19" t="s">
        <v>109</v>
      </c>
      <c r="B185" s="35" t="s">
        <v>271</v>
      </c>
      <c r="C185" s="43">
        <v>312</v>
      </c>
      <c r="D185" s="22">
        <f>SUM(E185+F185+G185+H185+I185)</f>
        <v>312</v>
      </c>
      <c r="E185" s="43"/>
      <c r="F185" s="43"/>
      <c r="G185" s="43"/>
      <c r="H185" s="22">
        <v>312</v>
      </c>
      <c r="I185" s="43">
        <v>0</v>
      </c>
    </row>
    <row r="186" spans="1:9" s="126" customFormat="1" ht="18" customHeight="1" thickBot="1">
      <c r="A186" s="128" t="s">
        <v>108</v>
      </c>
      <c r="B186" s="129" t="s">
        <v>380</v>
      </c>
      <c r="C186" s="130">
        <v>600</v>
      </c>
      <c r="D186" s="22">
        <f t="shared" ref="D186:D189" si="72">SUM(E186+F186+G186+H186+I186)</f>
        <v>587</v>
      </c>
      <c r="E186" s="130"/>
      <c r="F186" s="131"/>
      <c r="G186" s="130"/>
      <c r="H186" s="132">
        <v>587</v>
      </c>
      <c r="I186" s="133">
        <v>0</v>
      </c>
    </row>
    <row r="187" spans="1:9" s="126" customFormat="1" ht="13.5" thickBot="1">
      <c r="A187" s="134" t="s">
        <v>111</v>
      </c>
      <c r="B187" s="135" t="s">
        <v>381</v>
      </c>
      <c r="C187" s="136">
        <v>650</v>
      </c>
      <c r="D187" s="22">
        <f t="shared" si="72"/>
        <v>645</v>
      </c>
      <c r="E187" s="136"/>
      <c r="F187" s="137"/>
      <c r="G187" s="136"/>
      <c r="H187" s="138">
        <v>645</v>
      </c>
      <c r="I187" s="138">
        <v>0</v>
      </c>
    </row>
    <row r="188" spans="1:9" s="126" customFormat="1" ht="13.5" thickBot="1">
      <c r="A188" s="139" t="s">
        <v>112</v>
      </c>
      <c r="B188" s="140" t="s">
        <v>382</v>
      </c>
      <c r="C188" s="141">
        <v>250</v>
      </c>
      <c r="D188" s="22">
        <f t="shared" si="72"/>
        <v>240</v>
      </c>
      <c r="E188" s="141"/>
      <c r="F188" s="142"/>
      <c r="G188" s="141"/>
      <c r="H188" s="143">
        <v>240</v>
      </c>
      <c r="I188" s="133">
        <v>0</v>
      </c>
    </row>
    <row r="189" spans="1:9" s="126" customFormat="1" ht="13.5" thickBot="1">
      <c r="A189" s="134" t="s">
        <v>123</v>
      </c>
      <c r="B189" s="135" t="s">
        <v>383</v>
      </c>
      <c r="C189" s="136">
        <v>410</v>
      </c>
      <c r="D189" s="22">
        <f t="shared" si="72"/>
        <v>407</v>
      </c>
      <c r="E189" s="136"/>
      <c r="F189" s="137"/>
      <c r="G189" s="136"/>
      <c r="H189" s="138">
        <v>407</v>
      </c>
      <c r="I189" s="138">
        <v>0</v>
      </c>
    </row>
    <row r="190" spans="1:9" s="55" customFormat="1" ht="13.5" customHeight="1" thickBot="1">
      <c r="A190" s="17" t="s">
        <v>7</v>
      </c>
      <c r="B190" s="34" t="s">
        <v>9</v>
      </c>
      <c r="C190" s="39">
        <f>SUM(C191:C198)</f>
        <v>3710</v>
      </c>
      <c r="D190" s="39">
        <f t="shared" ref="D190:I190" si="73">SUM(D191:D198)</f>
        <v>1505</v>
      </c>
      <c r="E190" s="39">
        <f t="shared" si="73"/>
        <v>0</v>
      </c>
      <c r="F190" s="39">
        <f t="shared" si="73"/>
        <v>0</v>
      </c>
      <c r="G190" s="39">
        <f t="shared" si="73"/>
        <v>0</v>
      </c>
      <c r="H190" s="39">
        <f t="shared" si="73"/>
        <v>0</v>
      </c>
      <c r="I190" s="39">
        <f t="shared" si="73"/>
        <v>1505</v>
      </c>
    </row>
    <row r="191" spans="1:9" s="75" customFormat="1" ht="13.5" thickBot="1">
      <c r="A191" s="17" t="s">
        <v>43</v>
      </c>
      <c r="B191" s="74" t="s">
        <v>151</v>
      </c>
      <c r="C191" s="39">
        <v>1500</v>
      </c>
      <c r="D191" s="22">
        <f t="shared" ref="D191:D198" si="74">SUM(E191+F191+G191+H191+I191)</f>
        <v>350</v>
      </c>
      <c r="E191" s="39"/>
      <c r="F191" s="39"/>
      <c r="G191" s="39"/>
      <c r="H191" s="22"/>
      <c r="I191" s="39">
        <v>350</v>
      </c>
    </row>
    <row r="192" spans="1:9" s="55" customFormat="1" ht="13.5" thickBot="1">
      <c r="A192" s="17" t="s">
        <v>106</v>
      </c>
      <c r="B192" s="74" t="s">
        <v>166</v>
      </c>
      <c r="C192" s="39">
        <v>300</v>
      </c>
      <c r="D192" s="22">
        <f t="shared" si="74"/>
        <v>290</v>
      </c>
      <c r="E192" s="39"/>
      <c r="F192" s="39"/>
      <c r="G192" s="39"/>
      <c r="H192" s="22"/>
      <c r="I192" s="39">
        <v>290</v>
      </c>
    </row>
    <row r="193" spans="1:9" s="55" customFormat="1" ht="13.5" thickBot="1">
      <c r="A193" s="19" t="s">
        <v>109</v>
      </c>
      <c r="B193" s="35" t="s">
        <v>315</v>
      </c>
      <c r="C193" s="43">
        <v>350</v>
      </c>
      <c r="D193" s="23">
        <f t="shared" si="74"/>
        <v>229</v>
      </c>
      <c r="E193" s="43"/>
      <c r="F193" s="43"/>
      <c r="G193" s="43"/>
      <c r="H193" s="23"/>
      <c r="I193" s="43">
        <v>229</v>
      </c>
    </row>
    <row r="194" spans="1:9" s="126" customFormat="1" ht="13.5" thickBot="1">
      <c r="A194" s="134" t="s">
        <v>108</v>
      </c>
      <c r="B194" s="135" t="s">
        <v>384</v>
      </c>
      <c r="C194" s="136">
        <v>410</v>
      </c>
      <c r="D194" s="22">
        <f t="shared" ref="D194" si="75">SUM(E194+F194+G194+H194+I194)</f>
        <v>19</v>
      </c>
      <c r="E194" s="136"/>
      <c r="F194" s="137"/>
      <c r="G194" s="136"/>
      <c r="H194" s="138"/>
      <c r="I194" s="138">
        <v>19</v>
      </c>
    </row>
    <row r="195" spans="1:9" s="55" customFormat="1" ht="13.5" thickBot="1">
      <c r="A195" s="17" t="s">
        <v>111</v>
      </c>
      <c r="B195" s="74" t="s">
        <v>210</v>
      </c>
      <c r="C195" s="39">
        <v>250</v>
      </c>
      <c r="D195" s="22">
        <f t="shared" si="74"/>
        <v>96</v>
      </c>
      <c r="E195" s="39"/>
      <c r="F195" s="39"/>
      <c r="G195" s="39"/>
      <c r="H195" s="22"/>
      <c r="I195" s="39">
        <v>96</v>
      </c>
    </row>
    <row r="196" spans="1:9" s="126" customFormat="1" ht="26.25" thickBot="1">
      <c r="A196" s="134" t="s">
        <v>112</v>
      </c>
      <c r="B196" s="135" t="s">
        <v>385</v>
      </c>
      <c r="C196" s="136">
        <v>200</v>
      </c>
      <c r="D196" s="22">
        <f t="shared" si="74"/>
        <v>50</v>
      </c>
      <c r="E196" s="136"/>
      <c r="F196" s="137"/>
      <c r="G196" s="136"/>
      <c r="H196" s="138"/>
      <c r="I196" s="138">
        <v>50</v>
      </c>
    </row>
    <row r="197" spans="1:9" s="55" customFormat="1" ht="15" customHeight="1" thickBot="1">
      <c r="A197" s="17" t="s">
        <v>123</v>
      </c>
      <c r="B197" s="74" t="s">
        <v>286</v>
      </c>
      <c r="C197" s="39">
        <v>350</v>
      </c>
      <c r="D197" s="22">
        <f t="shared" si="74"/>
        <v>321</v>
      </c>
      <c r="E197" s="39"/>
      <c r="F197" s="39"/>
      <c r="G197" s="39"/>
      <c r="H197" s="22"/>
      <c r="I197" s="39">
        <v>321</v>
      </c>
    </row>
    <row r="198" spans="1:9" s="55" customFormat="1" ht="15" customHeight="1" thickBot="1">
      <c r="A198" s="17" t="s">
        <v>124</v>
      </c>
      <c r="B198" s="74" t="s">
        <v>335</v>
      </c>
      <c r="C198" s="39">
        <v>350</v>
      </c>
      <c r="D198" s="22">
        <f t="shared" si="74"/>
        <v>150</v>
      </c>
      <c r="E198" s="39"/>
      <c r="F198" s="39"/>
      <c r="G198" s="39"/>
      <c r="H198" s="22"/>
      <c r="I198" s="39">
        <v>150</v>
      </c>
    </row>
    <row r="199" spans="1:9" s="55" customFormat="1" ht="13.5" customHeight="1">
      <c r="A199" s="16" t="s">
        <v>11</v>
      </c>
      <c r="B199" s="33" t="s">
        <v>12</v>
      </c>
      <c r="C199" s="38">
        <f>SUM(C201+C203+C205+C207+C209+C211+C213+C215+C217+C219)</f>
        <v>60349</v>
      </c>
      <c r="D199" s="38">
        <f t="shared" ref="D199:I199" si="76">SUM(D201+D203+D205+D207+D209+D211+D213+D215+D217+D219)</f>
        <v>10090</v>
      </c>
      <c r="E199" s="38">
        <f t="shared" si="76"/>
        <v>0</v>
      </c>
      <c r="F199" s="38">
        <f t="shared" si="76"/>
        <v>0</v>
      </c>
      <c r="G199" s="38">
        <f t="shared" si="76"/>
        <v>0</v>
      </c>
      <c r="H199" s="38">
        <f t="shared" si="76"/>
        <v>9725</v>
      </c>
      <c r="I199" s="38">
        <f t="shared" si="76"/>
        <v>365</v>
      </c>
    </row>
    <row r="200" spans="1:9" s="55" customFormat="1" ht="13.5" thickBot="1">
      <c r="A200" s="17"/>
      <c r="B200" s="34"/>
      <c r="C200" s="39">
        <f>SUM(C202+C204+C206+C208+C210+C212+C214+C216+C218+C220)</f>
        <v>42754</v>
      </c>
      <c r="D200" s="39">
        <f t="shared" ref="D200:I200" si="77">SUM(D202+D204+D206+D208+D210+D212+D214+D216+D218+D220)</f>
        <v>8950</v>
      </c>
      <c r="E200" s="39">
        <f t="shared" si="77"/>
        <v>0</v>
      </c>
      <c r="F200" s="39">
        <f t="shared" si="77"/>
        <v>0</v>
      </c>
      <c r="G200" s="39">
        <f t="shared" si="77"/>
        <v>0</v>
      </c>
      <c r="H200" s="39">
        <f t="shared" si="77"/>
        <v>8950</v>
      </c>
      <c r="I200" s="39">
        <f t="shared" si="77"/>
        <v>0</v>
      </c>
    </row>
    <row r="201" spans="1:9" s="75" customFormat="1" ht="13.5" customHeight="1">
      <c r="A201" s="50" t="s">
        <v>105</v>
      </c>
      <c r="B201" s="144" t="s">
        <v>389</v>
      </c>
      <c r="C201" s="73">
        <v>515</v>
      </c>
      <c r="D201" s="21">
        <f t="shared" ref="D201:D202" si="78">SUM(E201+F201+G201+H201+I201)</f>
        <v>515</v>
      </c>
      <c r="E201" s="40"/>
      <c r="F201" s="40"/>
      <c r="G201" s="40"/>
      <c r="H201" s="21">
        <v>515</v>
      </c>
      <c r="I201" s="40">
        <v>0</v>
      </c>
    </row>
    <row r="202" spans="1:9" s="75" customFormat="1" ht="13.5" thickBot="1">
      <c r="A202" s="51"/>
      <c r="B202" s="67"/>
      <c r="C202" s="68">
        <v>500</v>
      </c>
      <c r="D202" s="22">
        <f t="shared" si="78"/>
        <v>500</v>
      </c>
      <c r="E202" s="39"/>
      <c r="F202" s="39"/>
      <c r="G202" s="39"/>
      <c r="H202" s="22">
        <v>500</v>
      </c>
      <c r="I202" s="39">
        <v>0</v>
      </c>
    </row>
    <row r="203" spans="1:9" s="75" customFormat="1" ht="13.5" customHeight="1">
      <c r="A203" s="50" t="s">
        <v>42</v>
      </c>
      <c r="B203" s="76" t="s">
        <v>284</v>
      </c>
      <c r="C203" s="65">
        <v>3027</v>
      </c>
      <c r="D203" s="21">
        <f t="shared" ref="D203:D220" si="79">SUM(E203+F203+G203+H203+I203)</f>
        <v>843</v>
      </c>
      <c r="E203" s="40"/>
      <c r="F203" s="40"/>
      <c r="G203" s="40"/>
      <c r="H203" s="21">
        <v>833</v>
      </c>
      <c r="I203" s="40">
        <v>10</v>
      </c>
    </row>
    <row r="204" spans="1:9" s="75" customFormat="1" ht="13.5" thickBot="1">
      <c r="A204" s="51"/>
      <c r="B204" s="120" t="s">
        <v>294</v>
      </c>
      <c r="C204" s="68">
        <v>1724</v>
      </c>
      <c r="D204" s="22">
        <f t="shared" si="79"/>
        <v>800</v>
      </c>
      <c r="E204" s="39"/>
      <c r="F204" s="39"/>
      <c r="G204" s="39"/>
      <c r="H204" s="22">
        <v>800</v>
      </c>
      <c r="I204" s="39">
        <v>0</v>
      </c>
    </row>
    <row r="205" spans="1:9" s="75" customFormat="1" ht="13.5" customHeight="1">
      <c r="A205" s="50" t="s">
        <v>109</v>
      </c>
      <c r="B205" s="144" t="s">
        <v>386</v>
      </c>
      <c r="C205" s="73">
        <v>525</v>
      </c>
      <c r="D205" s="21">
        <f t="shared" si="79"/>
        <v>524</v>
      </c>
      <c r="E205" s="40"/>
      <c r="F205" s="40"/>
      <c r="G205" s="40"/>
      <c r="H205" s="21">
        <v>524</v>
      </c>
      <c r="I205" s="40"/>
    </row>
    <row r="206" spans="1:9" s="75" customFormat="1" ht="13.5" thickBot="1">
      <c r="A206" s="51"/>
      <c r="B206" s="67"/>
      <c r="C206" s="68">
        <v>500</v>
      </c>
      <c r="D206" s="22">
        <f t="shared" si="79"/>
        <v>500</v>
      </c>
      <c r="E206" s="39"/>
      <c r="F206" s="39"/>
      <c r="G206" s="39"/>
      <c r="H206" s="22">
        <v>500</v>
      </c>
      <c r="I206" s="39">
        <v>0</v>
      </c>
    </row>
    <row r="207" spans="1:9" s="55" customFormat="1" ht="25.5" customHeight="1">
      <c r="A207" s="50" t="s">
        <v>108</v>
      </c>
      <c r="B207" s="105" t="s">
        <v>311</v>
      </c>
      <c r="C207" s="38">
        <v>6711</v>
      </c>
      <c r="D207" s="21">
        <f t="shared" si="79"/>
        <v>3563</v>
      </c>
      <c r="E207" s="40"/>
      <c r="F207" s="40"/>
      <c r="G207" s="40"/>
      <c r="H207" s="21">
        <v>3563</v>
      </c>
      <c r="I207" s="40">
        <v>0</v>
      </c>
    </row>
    <row r="208" spans="1:9" s="55" customFormat="1" ht="13.5" thickBot="1">
      <c r="A208" s="51"/>
      <c r="B208" s="67" t="s">
        <v>312</v>
      </c>
      <c r="C208" s="39">
        <v>3948</v>
      </c>
      <c r="D208" s="22">
        <f t="shared" si="79"/>
        <v>3000</v>
      </c>
      <c r="E208" s="39"/>
      <c r="F208" s="39"/>
      <c r="G208" s="39"/>
      <c r="H208" s="22">
        <v>3000</v>
      </c>
      <c r="I208" s="39">
        <v>0</v>
      </c>
    </row>
    <row r="209" spans="1:9" s="75" customFormat="1" ht="13.5" customHeight="1">
      <c r="A209" s="50" t="s">
        <v>111</v>
      </c>
      <c r="B209" s="144" t="s">
        <v>387</v>
      </c>
      <c r="C209" s="73">
        <v>500</v>
      </c>
      <c r="D209" s="21">
        <f t="shared" ref="D209:D210" si="80">SUM(E209+F209+G209+H209+I209)</f>
        <v>472</v>
      </c>
      <c r="E209" s="40"/>
      <c r="F209" s="40"/>
      <c r="G209" s="40"/>
      <c r="H209" s="21">
        <v>472</v>
      </c>
      <c r="I209" s="40">
        <v>0</v>
      </c>
    </row>
    <row r="210" spans="1:9" s="75" customFormat="1" ht="13.5" thickBot="1">
      <c r="A210" s="51"/>
      <c r="B210" s="67"/>
      <c r="C210" s="68">
        <v>450</v>
      </c>
      <c r="D210" s="22">
        <f t="shared" si="80"/>
        <v>450</v>
      </c>
      <c r="E210" s="39"/>
      <c r="F210" s="39"/>
      <c r="G210" s="39"/>
      <c r="H210" s="22">
        <v>450</v>
      </c>
      <c r="I210" s="39">
        <v>0</v>
      </c>
    </row>
    <row r="211" spans="1:9" s="55" customFormat="1" ht="16.5" customHeight="1">
      <c r="A211" s="50" t="s">
        <v>124</v>
      </c>
      <c r="B211" s="105" t="s">
        <v>249</v>
      </c>
      <c r="C211" s="38">
        <v>10988</v>
      </c>
      <c r="D211" s="21">
        <f t="shared" si="79"/>
        <v>3586</v>
      </c>
      <c r="E211" s="40"/>
      <c r="F211" s="40"/>
      <c r="G211" s="40"/>
      <c r="H211" s="21">
        <v>3576</v>
      </c>
      <c r="I211" s="40">
        <v>10</v>
      </c>
    </row>
    <row r="212" spans="1:9" s="55" customFormat="1" ht="13.5" thickBot="1">
      <c r="A212" s="51"/>
      <c r="B212" s="67" t="s">
        <v>366</v>
      </c>
      <c r="C212" s="39">
        <v>5730</v>
      </c>
      <c r="D212" s="22">
        <f t="shared" si="79"/>
        <v>3500</v>
      </c>
      <c r="E212" s="39"/>
      <c r="F212" s="39"/>
      <c r="G212" s="39"/>
      <c r="H212" s="22">
        <v>3500</v>
      </c>
      <c r="I212" s="39">
        <v>0</v>
      </c>
    </row>
    <row r="213" spans="1:9" s="55" customFormat="1" ht="16.5" customHeight="1">
      <c r="A213" s="50" t="s">
        <v>125</v>
      </c>
      <c r="B213" s="105" t="s">
        <v>350</v>
      </c>
      <c r="C213" s="38">
        <v>8394</v>
      </c>
      <c r="D213" s="21">
        <f t="shared" si="79"/>
        <v>10</v>
      </c>
      <c r="E213" s="40"/>
      <c r="F213" s="40"/>
      <c r="G213" s="40"/>
      <c r="H213" s="21"/>
      <c r="I213" s="40">
        <v>10</v>
      </c>
    </row>
    <row r="214" spans="1:9" s="55" customFormat="1" ht="13.5" thickBot="1">
      <c r="A214" s="51"/>
      <c r="B214" s="67" t="s">
        <v>351</v>
      </c>
      <c r="C214" s="39">
        <v>5969</v>
      </c>
      <c r="D214" s="22">
        <f t="shared" si="79"/>
        <v>0</v>
      </c>
      <c r="E214" s="39"/>
      <c r="F214" s="39"/>
      <c r="G214" s="39"/>
      <c r="H214" s="22"/>
      <c r="I214" s="39">
        <v>0</v>
      </c>
    </row>
    <row r="215" spans="1:9" s="55" customFormat="1" ht="16.5" customHeight="1">
      <c r="A215" s="50" t="s">
        <v>352</v>
      </c>
      <c r="B215" s="105" t="s">
        <v>353</v>
      </c>
      <c r="C215" s="38">
        <v>9439</v>
      </c>
      <c r="D215" s="21">
        <f t="shared" si="79"/>
        <v>10</v>
      </c>
      <c r="E215" s="40"/>
      <c r="F215" s="40"/>
      <c r="G215" s="40"/>
      <c r="H215" s="21"/>
      <c r="I215" s="40">
        <v>10</v>
      </c>
    </row>
    <row r="216" spans="1:9" s="55" customFormat="1" ht="13.5" thickBot="1">
      <c r="A216" s="51"/>
      <c r="B216" s="67" t="s">
        <v>354</v>
      </c>
      <c r="C216" s="39">
        <v>5733</v>
      </c>
      <c r="D216" s="22">
        <f t="shared" si="79"/>
        <v>0</v>
      </c>
      <c r="E216" s="39"/>
      <c r="F216" s="39"/>
      <c r="G216" s="39"/>
      <c r="H216" s="22"/>
      <c r="I216" s="39">
        <v>0</v>
      </c>
    </row>
    <row r="217" spans="1:9" s="55" customFormat="1" ht="13.5" customHeight="1">
      <c r="A217" s="50" t="s">
        <v>103</v>
      </c>
      <c r="B217" s="100" t="s">
        <v>245</v>
      </c>
      <c r="C217" s="38">
        <v>20000</v>
      </c>
      <c r="D217" s="21">
        <f t="shared" si="79"/>
        <v>325</v>
      </c>
      <c r="E217" s="40"/>
      <c r="F217" s="40"/>
      <c r="G217" s="40"/>
      <c r="H217" s="21"/>
      <c r="I217" s="40">
        <v>325</v>
      </c>
    </row>
    <row r="218" spans="1:9" s="55" customFormat="1" ht="13.5" thickBot="1">
      <c r="A218" s="51"/>
      <c r="B218" s="53"/>
      <c r="C218" s="39">
        <v>18000</v>
      </c>
      <c r="D218" s="22">
        <f t="shared" si="79"/>
        <v>0</v>
      </c>
      <c r="E218" s="39"/>
      <c r="F218" s="39"/>
      <c r="G218" s="39"/>
      <c r="H218" s="22"/>
      <c r="I218" s="39">
        <v>0</v>
      </c>
    </row>
    <row r="219" spans="1:9" s="75" customFormat="1" ht="13.5" customHeight="1">
      <c r="A219" s="50" t="s">
        <v>114</v>
      </c>
      <c r="B219" s="144" t="s">
        <v>388</v>
      </c>
      <c r="C219" s="73">
        <v>250</v>
      </c>
      <c r="D219" s="21">
        <f t="shared" si="79"/>
        <v>242</v>
      </c>
      <c r="E219" s="40"/>
      <c r="F219" s="40"/>
      <c r="G219" s="40"/>
      <c r="H219" s="21">
        <v>242</v>
      </c>
      <c r="I219" s="40">
        <v>0</v>
      </c>
    </row>
    <row r="220" spans="1:9" s="75" customFormat="1" ht="13.5" thickBot="1">
      <c r="A220" s="51"/>
      <c r="B220" s="67"/>
      <c r="C220" s="68">
        <v>200</v>
      </c>
      <c r="D220" s="22">
        <f t="shared" si="79"/>
        <v>200</v>
      </c>
      <c r="E220" s="39"/>
      <c r="F220" s="39"/>
      <c r="G220" s="39"/>
      <c r="H220" s="22">
        <v>200</v>
      </c>
      <c r="I220" s="39">
        <v>0</v>
      </c>
    </row>
    <row r="221" spans="1:9" s="55" customFormat="1" ht="13.5" customHeight="1">
      <c r="A221" s="27" t="s">
        <v>19</v>
      </c>
      <c r="B221" s="36" t="s">
        <v>73</v>
      </c>
      <c r="C221" s="40">
        <f t="shared" ref="C221:I222" si="81">SUM(C223+C262+C280)</f>
        <v>583991</v>
      </c>
      <c r="D221" s="40">
        <f t="shared" si="81"/>
        <v>164064</v>
      </c>
      <c r="E221" s="40">
        <f t="shared" si="81"/>
        <v>6679</v>
      </c>
      <c r="F221" s="97">
        <f t="shared" si="81"/>
        <v>0</v>
      </c>
      <c r="G221" s="40">
        <f t="shared" si="81"/>
        <v>0</v>
      </c>
      <c r="H221" s="40">
        <f t="shared" si="81"/>
        <v>137137</v>
      </c>
      <c r="I221" s="40">
        <f t="shared" si="81"/>
        <v>20248</v>
      </c>
    </row>
    <row r="222" spans="1:9" s="55" customFormat="1" ht="13.5" thickBot="1">
      <c r="A222" s="17"/>
      <c r="B222" s="34" t="s">
        <v>59</v>
      </c>
      <c r="C222" s="39">
        <f t="shared" si="81"/>
        <v>326883</v>
      </c>
      <c r="D222" s="39">
        <f t="shared" si="81"/>
        <v>110796</v>
      </c>
      <c r="E222" s="39">
        <f t="shared" si="81"/>
        <v>1766</v>
      </c>
      <c r="F222" s="64">
        <f t="shared" si="81"/>
        <v>0</v>
      </c>
      <c r="G222" s="39">
        <f t="shared" si="81"/>
        <v>0</v>
      </c>
      <c r="H222" s="39">
        <f t="shared" si="81"/>
        <v>99500</v>
      </c>
      <c r="I222" s="39">
        <f t="shared" si="81"/>
        <v>9530</v>
      </c>
    </row>
    <row r="223" spans="1:9" s="55" customFormat="1" ht="13.5" customHeight="1">
      <c r="A223" s="27"/>
      <c r="B223" s="36" t="s">
        <v>74</v>
      </c>
      <c r="C223" s="40">
        <f>SUM(C225)</f>
        <v>236039</v>
      </c>
      <c r="D223" s="40">
        <f t="shared" ref="D223:I224" si="82">SUM(D225)</f>
        <v>79307</v>
      </c>
      <c r="E223" s="40">
        <f t="shared" si="82"/>
        <v>0</v>
      </c>
      <c r="F223" s="40">
        <f t="shared" si="82"/>
        <v>0</v>
      </c>
      <c r="G223" s="40">
        <f t="shared" si="82"/>
        <v>0</v>
      </c>
      <c r="H223" s="40">
        <f t="shared" si="82"/>
        <v>76707</v>
      </c>
      <c r="I223" s="40">
        <f t="shared" si="82"/>
        <v>2600</v>
      </c>
    </row>
    <row r="224" spans="1:9" s="55" customFormat="1" ht="13.5" thickBot="1">
      <c r="A224" s="17"/>
      <c r="B224" s="25"/>
      <c r="C224" s="39">
        <f>SUM(C226)</f>
        <v>155795</v>
      </c>
      <c r="D224" s="39">
        <f t="shared" si="82"/>
        <v>65100</v>
      </c>
      <c r="E224" s="39">
        <f t="shared" si="82"/>
        <v>0</v>
      </c>
      <c r="F224" s="39">
        <f t="shared" si="82"/>
        <v>0</v>
      </c>
      <c r="G224" s="39">
        <f t="shared" si="82"/>
        <v>0</v>
      </c>
      <c r="H224" s="39">
        <f t="shared" si="82"/>
        <v>65100</v>
      </c>
      <c r="I224" s="39">
        <f t="shared" si="82"/>
        <v>0</v>
      </c>
    </row>
    <row r="225" spans="1:9" s="55" customFormat="1" ht="13.5" customHeight="1">
      <c r="A225" s="16" t="s">
        <v>15</v>
      </c>
      <c r="B225" s="33" t="s">
        <v>16</v>
      </c>
      <c r="C225" s="40">
        <f t="shared" ref="C225:I225" si="83">SUM(C227+C234)</f>
        <v>236039</v>
      </c>
      <c r="D225" s="21">
        <f t="shared" si="83"/>
        <v>79307</v>
      </c>
      <c r="E225" s="40">
        <f t="shared" si="83"/>
        <v>0</v>
      </c>
      <c r="F225" s="38">
        <f t="shared" si="83"/>
        <v>0</v>
      </c>
      <c r="G225" s="40">
        <f t="shared" si="83"/>
        <v>0</v>
      </c>
      <c r="H225" s="21">
        <f t="shared" si="83"/>
        <v>76707</v>
      </c>
      <c r="I225" s="40">
        <f t="shared" si="83"/>
        <v>2600</v>
      </c>
    </row>
    <row r="226" spans="1:9" s="55" customFormat="1" ht="13.5" thickBot="1">
      <c r="A226" s="17"/>
      <c r="B226" s="34"/>
      <c r="C226" s="39">
        <f t="shared" ref="C226:I226" si="84">SUM(C235)</f>
        <v>155795</v>
      </c>
      <c r="D226" s="22">
        <f t="shared" si="84"/>
        <v>65100</v>
      </c>
      <c r="E226" s="39">
        <f t="shared" si="84"/>
        <v>0</v>
      </c>
      <c r="F226" s="39">
        <f t="shared" si="84"/>
        <v>0</v>
      </c>
      <c r="G226" s="39">
        <f t="shared" si="84"/>
        <v>0</v>
      </c>
      <c r="H226" s="22">
        <f t="shared" si="84"/>
        <v>65100</v>
      </c>
      <c r="I226" s="39">
        <f t="shared" si="84"/>
        <v>0</v>
      </c>
    </row>
    <row r="227" spans="1:9" s="55" customFormat="1" ht="13.5" thickBot="1">
      <c r="A227" s="17" t="s">
        <v>7</v>
      </c>
      <c r="B227" s="34" t="s">
        <v>9</v>
      </c>
      <c r="C227" s="39">
        <f t="shared" ref="C227:I227" si="85">SUM(C228:C233)</f>
        <v>2050</v>
      </c>
      <c r="D227" s="39">
        <f t="shared" si="85"/>
        <v>1620</v>
      </c>
      <c r="E227" s="39">
        <f t="shared" si="85"/>
        <v>0</v>
      </c>
      <c r="F227" s="39">
        <f t="shared" si="85"/>
        <v>0</v>
      </c>
      <c r="G227" s="39">
        <f t="shared" si="85"/>
        <v>0</v>
      </c>
      <c r="H227" s="39">
        <f t="shared" si="85"/>
        <v>0</v>
      </c>
      <c r="I227" s="39">
        <f t="shared" si="85"/>
        <v>1620</v>
      </c>
    </row>
    <row r="228" spans="1:9" s="75" customFormat="1" ht="13.5" thickBot="1">
      <c r="A228" s="17" t="s">
        <v>43</v>
      </c>
      <c r="B228" s="25" t="s">
        <v>116</v>
      </c>
      <c r="C228" s="39">
        <v>300</v>
      </c>
      <c r="D228" s="22">
        <f t="shared" ref="D228:D233" si="86">SUM(E228+F228+G228+H228+I228)</f>
        <v>10</v>
      </c>
      <c r="E228" s="39"/>
      <c r="F228" s="39"/>
      <c r="G228" s="39"/>
      <c r="H228" s="22"/>
      <c r="I228" s="39">
        <v>10</v>
      </c>
    </row>
    <row r="229" spans="1:9" s="75" customFormat="1" ht="13.5" thickBot="1">
      <c r="A229" s="17" t="s">
        <v>50</v>
      </c>
      <c r="B229" s="25" t="s">
        <v>275</v>
      </c>
      <c r="C229" s="39">
        <v>350</v>
      </c>
      <c r="D229" s="22">
        <f t="shared" si="86"/>
        <v>340</v>
      </c>
      <c r="E229" s="39"/>
      <c r="F229" s="39"/>
      <c r="G229" s="39"/>
      <c r="H229" s="22"/>
      <c r="I229" s="39">
        <v>340</v>
      </c>
    </row>
    <row r="230" spans="1:9" s="75" customFormat="1" ht="13.5" thickBot="1">
      <c r="A230" s="17" t="s">
        <v>51</v>
      </c>
      <c r="B230" s="25" t="s">
        <v>276</v>
      </c>
      <c r="C230" s="39">
        <v>350</v>
      </c>
      <c r="D230" s="22">
        <f t="shared" si="86"/>
        <v>340</v>
      </c>
      <c r="E230" s="39"/>
      <c r="F230" s="39"/>
      <c r="G230" s="39"/>
      <c r="H230" s="22"/>
      <c r="I230" s="39">
        <v>340</v>
      </c>
    </row>
    <row r="231" spans="1:9" s="75" customFormat="1" ht="13.5" thickBot="1">
      <c r="A231" s="17" t="s">
        <v>52</v>
      </c>
      <c r="B231" s="25" t="s">
        <v>279</v>
      </c>
      <c r="C231" s="39">
        <v>350</v>
      </c>
      <c r="D231" s="22">
        <f t="shared" si="86"/>
        <v>250</v>
      </c>
      <c r="E231" s="39"/>
      <c r="F231" s="39"/>
      <c r="G231" s="39"/>
      <c r="H231" s="22"/>
      <c r="I231" s="39">
        <v>250</v>
      </c>
    </row>
    <row r="232" spans="1:9" s="75" customFormat="1" ht="13.5" thickBot="1">
      <c r="A232" s="17" t="s">
        <v>53</v>
      </c>
      <c r="B232" s="25" t="s">
        <v>278</v>
      </c>
      <c r="C232" s="39">
        <v>350</v>
      </c>
      <c r="D232" s="22">
        <f t="shared" si="86"/>
        <v>340</v>
      </c>
      <c r="E232" s="39"/>
      <c r="F232" s="39"/>
      <c r="G232" s="39"/>
      <c r="H232" s="22"/>
      <c r="I232" s="39">
        <v>340</v>
      </c>
    </row>
    <row r="233" spans="1:9" s="75" customFormat="1" ht="13.5" thickBot="1">
      <c r="A233" s="17" t="s">
        <v>84</v>
      </c>
      <c r="B233" s="25" t="s">
        <v>277</v>
      </c>
      <c r="C233" s="39">
        <v>350</v>
      </c>
      <c r="D233" s="22">
        <f t="shared" si="86"/>
        <v>340</v>
      </c>
      <c r="E233" s="39"/>
      <c r="F233" s="39"/>
      <c r="G233" s="39"/>
      <c r="H233" s="22"/>
      <c r="I233" s="39">
        <v>340</v>
      </c>
    </row>
    <row r="234" spans="1:9" s="54" customFormat="1" ht="13.5" customHeight="1">
      <c r="A234" s="16" t="s">
        <v>11</v>
      </c>
      <c r="B234" s="33" t="s">
        <v>12</v>
      </c>
      <c r="C234" s="40">
        <f>SUM(C236+C238+C240+C242+C244+C246+C248+C250+C252+C254+C256+C258+C260)</f>
        <v>233989</v>
      </c>
      <c r="D234" s="40">
        <f t="shared" ref="D234:I235" si="87">SUM(D236+D238+D240+D242+D244+D246+D248+D250+D252+D254+D256+D258+D260)</f>
        <v>77687</v>
      </c>
      <c r="E234" s="40">
        <f t="shared" si="87"/>
        <v>0</v>
      </c>
      <c r="F234" s="40">
        <f t="shared" si="87"/>
        <v>0</v>
      </c>
      <c r="G234" s="40">
        <f t="shared" si="87"/>
        <v>0</v>
      </c>
      <c r="H234" s="40">
        <f t="shared" si="87"/>
        <v>76707</v>
      </c>
      <c r="I234" s="40">
        <f t="shared" si="87"/>
        <v>980</v>
      </c>
    </row>
    <row r="235" spans="1:9" s="54" customFormat="1" ht="14.25" customHeight="1" thickBot="1">
      <c r="A235" s="17"/>
      <c r="B235" s="34"/>
      <c r="C235" s="39">
        <f>SUM(C237+C239+C241+C243+C245+C247+C249+C251+C253+C255+C257+C259+C261)</f>
        <v>155795</v>
      </c>
      <c r="D235" s="39">
        <f t="shared" si="87"/>
        <v>65100</v>
      </c>
      <c r="E235" s="39">
        <f t="shared" si="87"/>
        <v>0</v>
      </c>
      <c r="F235" s="39">
        <f t="shared" si="87"/>
        <v>0</v>
      </c>
      <c r="G235" s="39">
        <f t="shared" si="87"/>
        <v>0</v>
      </c>
      <c r="H235" s="39">
        <f t="shared" si="87"/>
        <v>65100</v>
      </c>
      <c r="I235" s="39">
        <f t="shared" si="87"/>
        <v>0</v>
      </c>
    </row>
    <row r="236" spans="1:9" s="84" customFormat="1" ht="13.5" customHeight="1">
      <c r="A236" s="27" t="s">
        <v>43</v>
      </c>
      <c r="B236" s="36" t="s">
        <v>329</v>
      </c>
      <c r="C236" s="40">
        <v>13511</v>
      </c>
      <c r="D236" s="21">
        <f t="shared" ref="D236:D251" si="88">SUM(E236+F236+G236+H236+I236)</f>
        <v>8823</v>
      </c>
      <c r="E236" s="40"/>
      <c r="F236" s="21"/>
      <c r="G236" s="40"/>
      <c r="H236" s="21">
        <v>8823</v>
      </c>
      <c r="I236" s="40">
        <v>0</v>
      </c>
    </row>
    <row r="237" spans="1:9" s="84" customFormat="1" ht="14.25" customHeight="1" thickBot="1">
      <c r="A237" s="17"/>
      <c r="B237" s="53" t="s">
        <v>300</v>
      </c>
      <c r="C237" s="39">
        <v>10659</v>
      </c>
      <c r="D237" s="22">
        <f t="shared" si="88"/>
        <v>8000</v>
      </c>
      <c r="E237" s="39"/>
      <c r="F237" s="22"/>
      <c r="G237" s="39"/>
      <c r="H237" s="22">
        <v>8000</v>
      </c>
      <c r="I237" s="39">
        <v>0</v>
      </c>
    </row>
    <row r="238" spans="1:9" s="84" customFormat="1" ht="13.5" customHeight="1">
      <c r="A238" s="27" t="s">
        <v>42</v>
      </c>
      <c r="B238" s="36" t="s">
        <v>138</v>
      </c>
      <c r="C238" s="40">
        <v>13241</v>
      </c>
      <c r="D238" s="21">
        <f t="shared" si="88"/>
        <v>8280</v>
      </c>
      <c r="E238" s="40"/>
      <c r="F238" s="21"/>
      <c r="G238" s="40"/>
      <c r="H238" s="21">
        <v>8280</v>
      </c>
      <c r="I238" s="40">
        <v>0</v>
      </c>
    </row>
    <row r="239" spans="1:9" s="84" customFormat="1" ht="14.25" customHeight="1" thickBot="1">
      <c r="A239" s="17"/>
      <c r="B239" s="53" t="s">
        <v>299</v>
      </c>
      <c r="C239" s="39">
        <v>10311</v>
      </c>
      <c r="D239" s="22">
        <f t="shared" si="88"/>
        <v>8000</v>
      </c>
      <c r="E239" s="39"/>
      <c r="F239" s="22"/>
      <c r="G239" s="39"/>
      <c r="H239" s="22">
        <v>8000</v>
      </c>
      <c r="I239" s="39">
        <v>0</v>
      </c>
    </row>
    <row r="240" spans="1:9" s="84" customFormat="1" ht="13.5" customHeight="1">
      <c r="A240" s="27" t="s">
        <v>44</v>
      </c>
      <c r="B240" s="36" t="s">
        <v>330</v>
      </c>
      <c r="C240" s="40">
        <v>13027</v>
      </c>
      <c r="D240" s="21">
        <f t="shared" si="88"/>
        <v>7100</v>
      </c>
      <c r="E240" s="40"/>
      <c r="F240" s="21"/>
      <c r="G240" s="40"/>
      <c r="H240" s="21">
        <v>7100</v>
      </c>
      <c r="I240" s="40">
        <v>0</v>
      </c>
    </row>
    <row r="241" spans="1:9" s="84" customFormat="1" ht="15.75" customHeight="1" thickBot="1">
      <c r="A241" s="17"/>
      <c r="B241" s="53" t="s">
        <v>302</v>
      </c>
      <c r="C241" s="39">
        <v>10349</v>
      </c>
      <c r="D241" s="22">
        <f t="shared" si="88"/>
        <v>6500</v>
      </c>
      <c r="E241" s="39"/>
      <c r="F241" s="22"/>
      <c r="G241" s="39"/>
      <c r="H241" s="22">
        <v>6500</v>
      </c>
      <c r="I241" s="39">
        <v>0</v>
      </c>
    </row>
    <row r="242" spans="1:9" s="84" customFormat="1" ht="13.5" customHeight="1">
      <c r="A242" s="27" t="s">
        <v>45</v>
      </c>
      <c r="B242" s="106" t="s">
        <v>197</v>
      </c>
      <c r="C242" s="40">
        <v>37496</v>
      </c>
      <c r="D242" s="21">
        <f t="shared" si="88"/>
        <v>25695</v>
      </c>
      <c r="E242" s="40"/>
      <c r="F242" s="40"/>
      <c r="G242" s="40"/>
      <c r="H242" s="145">
        <v>25175</v>
      </c>
      <c r="I242" s="40">
        <v>520</v>
      </c>
    </row>
    <row r="243" spans="1:9" s="84" customFormat="1" ht="52.5" customHeight="1" thickBot="1">
      <c r="A243" s="17"/>
      <c r="B243" s="53" t="s">
        <v>288</v>
      </c>
      <c r="C243" s="39">
        <v>21548</v>
      </c>
      <c r="D243" s="22">
        <f t="shared" si="88"/>
        <v>20000</v>
      </c>
      <c r="E243" s="39"/>
      <c r="F243" s="39"/>
      <c r="G243" s="39"/>
      <c r="H243" s="94">
        <v>20000</v>
      </c>
      <c r="I243" s="39">
        <v>0</v>
      </c>
    </row>
    <row r="244" spans="1:9" s="84" customFormat="1" ht="13.5" customHeight="1">
      <c r="A244" s="27" t="s">
        <v>46</v>
      </c>
      <c r="B244" s="106" t="s">
        <v>195</v>
      </c>
      <c r="C244" s="40">
        <v>27231</v>
      </c>
      <c r="D244" s="21">
        <f t="shared" si="88"/>
        <v>19391</v>
      </c>
      <c r="E244" s="40"/>
      <c r="F244" s="40"/>
      <c r="G244" s="40"/>
      <c r="H244" s="146">
        <v>18971</v>
      </c>
      <c r="I244" s="40">
        <v>420</v>
      </c>
    </row>
    <row r="245" spans="1:9" s="84" customFormat="1" ht="55.5" customHeight="1" thickBot="1">
      <c r="A245" s="17"/>
      <c r="B245" s="53" t="s">
        <v>287</v>
      </c>
      <c r="C245" s="39">
        <v>16008</v>
      </c>
      <c r="D245" s="22">
        <f t="shared" si="88"/>
        <v>15000</v>
      </c>
      <c r="E245" s="39"/>
      <c r="F245" s="39"/>
      <c r="G245" s="39"/>
      <c r="H245" s="94">
        <v>15000</v>
      </c>
      <c r="I245" s="39">
        <v>0</v>
      </c>
    </row>
    <row r="246" spans="1:9" s="84" customFormat="1" ht="13.5" customHeight="1">
      <c r="A246" s="27" t="s">
        <v>48</v>
      </c>
      <c r="B246" s="36" t="s">
        <v>143</v>
      </c>
      <c r="C246" s="40">
        <v>11619</v>
      </c>
      <c r="D246" s="21">
        <f t="shared" si="88"/>
        <v>2100</v>
      </c>
      <c r="E246" s="40"/>
      <c r="F246" s="40"/>
      <c r="G246" s="40"/>
      <c r="H246" s="146">
        <v>2100</v>
      </c>
      <c r="I246" s="40">
        <v>0</v>
      </c>
    </row>
    <row r="247" spans="1:9" s="84" customFormat="1" ht="14.25" customHeight="1" thickBot="1">
      <c r="A247" s="17"/>
      <c r="B247" s="53" t="s">
        <v>256</v>
      </c>
      <c r="C247" s="39">
        <v>10375</v>
      </c>
      <c r="D247" s="22">
        <f t="shared" si="88"/>
        <v>1800</v>
      </c>
      <c r="E247" s="39"/>
      <c r="F247" s="39"/>
      <c r="G247" s="39"/>
      <c r="H247" s="94">
        <v>1800</v>
      </c>
      <c r="I247" s="39">
        <v>0</v>
      </c>
    </row>
    <row r="248" spans="1:9" s="84" customFormat="1" ht="13.5" customHeight="1">
      <c r="A248" s="27" t="s">
        <v>49</v>
      </c>
      <c r="B248" s="36" t="s">
        <v>145</v>
      </c>
      <c r="C248" s="40">
        <v>7599</v>
      </c>
      <c r="D248" s="21">
        <f t="shared" si="88"/>
        <v>321</v>
      </c>
      <c r="E248" s="40"/>
      <c r="F248" s="40"/>
      <c r="G248" s="40"/>
      <c r="H248" s="124">
        <v>321</v>
      </c>
      <c r="I248" s="40">
        <v>0</v>
      </c>
    </row>
    <row r="249" spans="1:9" s="84" customFormat="1" ht="14.25" customHeight="1" thickBot="1">
      <c r="A249" s="17"/>
      <c r="B249" s="53" t="s">
        <v>257</v>
      </c>
      <c r="C249" s="39">
        <v>7088</v>
      </c>
      <c r="D249" s="22">
        <f t="shared" si="88"/>
        <v>300</v>
      </c>
      <c r="E249" s="39"/>
      <c r="F249" s="39"/>
      <c r="G249" s="39"/>
      <c r="H249" s="93">
        <v>300</v>
      </c>
      <c r="I249" s="39">
        <v>0</v>
      </c>
    </row>
    <row r="250" spans="1:9" s="84" customFormat="1" ht="13.5" customHeight="1">
      <c r="A250" s="27" t="s">
        <v>50</v>
      </c>
      <c r="B250" s="36" t="s">
        <v>328</v>
      </c>
      <c r="C250" s="40">
        <v>17333</v>
      </c>
      <c r="D250" s="21">
        <f t="shared" si="88"/>
        <v>4093</v>
      </c>
      <c r="E250" s="40"/>
      <c r="F250" s="40"/>
      <c r="G250" s="40"/>
      <c r="H250" s="21">
        <v>4093</v>
      </c>
      <c r="I250" s="40">
        <v>0</v>
      </c>
    </row>
    <row r="251" spans="1:9" s="84" customFormat="1" ht="14.25" customHeight="1" thickBot="1">
      <c r="A251" s="17"/>
      <c r="B251" s="53" t="s">
        <v>146</v>
      </c>
      <c r="C251" s="39">
        <v>12965</v>
      </c>
      <c r="D251" s="22">
        <f t="shared" si="88"/>
        <v>4000</v>
      </c>
      <c r="E251" s="39"/>
      <c r="F251" s="39"/>
      <c r="G251" s="39"/>
      <c r="H251" s="22">
        <v>4000</v>
      </c>
      <c r="I251" s="39">
        <v>0</v>
      </c>
    </row>
    <row r="252" spans="1:9" s="84" customFormat="1" ht="13.5" customHeight="1">
      <c r="A252" s="27" t="s">
        <v>52</v>
      </c>
      <c r="B252" s="36" t="s">
        <v>149</v>
      </c>
      <c r="C252" s="40">
        <v>16814</v>
      </c>
      <c r="D252" s="21">
        <f>SUM(E252+F252+G252+H252+I252)</f>
        <v>1844</v>
      </c>
      <c r="E252" s="40"/>
      <c r="F252" s="40"/>
      <c r="G252" s="40"/>
      <c r="H252" s="21">
        <v>1844</v>
      </c>
      <c r="I252" s="40">
        <v>0</v>
      </c>
    </row>
    <row r="253" spans="1:9" s="84" customFormat="1" ht="14.25" customHeight="1" thickBot="1">
      <c r="A253" s="17"/>
      <c r="B253" s="53" t="s">
        <v>262</v>
      </c>
      <c r="C253" s="39">
        <v>15811</v>
      </c>
      <c r="D253" s="22">
        <f>SUM(E253+F253+G253+H253+I253)</f>
        <v>1500</v>
      </c>
      <c r="E253" s="39"/>
      <c r="F253" s="39"/>
      <c r="G253" s="39"/>
      <c r="H253" s="22">
        <v>1500</v>
      </c>
      <c r="I253" s="39">
        <v>0</v>
      </c>
    </row>
    <row r="254" spans="1:9" s="54" customFormat="1" ht="13.5" customHeight="1">
      <c r="A254" s="27" t="s">
        <v>53</v>
      </c>
      <c r="B254" s="36" t="s">
        <v>321</v>
      </c>
      <c r="C254" s="40">
        <v>22513</v>
      </c>
      <c r="D254" s="21">
        <f t="shared" ref="D254:D261" si="89">SUM(E254+F254+G254+H254+I254)</f>
        <v>10</v>
      </c>
      <c r="E254" s="40"/>
      <c r="F254" s="40"/>
      <c r="G254" s="40"/>
      <c r="H254" s="21"/>
      <c r="I254" s="40">
        <v>10</v>
      </c>
    </row>
    <row r="255" spans="1:9" s="54" customFormat="1" ht="14.25" customHeight="1" thickBot="1">
      <c r="A255" s="17"/>
      <c r="B255" s="53" t="s">
        <v>371</v>
      </c>
      <c r="C255" s="39">
        <v>12423</v>
      </c>
      <c r="D255" s="22">
        <f t="shared" si="89"/>
        <v>0</v>
      </c>
      <c r="E255" s="39"/>
      <c r="F255" s="39"/>
      <c r="G255" s="39"/>
      <c r="H255" s="22"/>
      <c r="I255" s="39">
        <v>0</v>
      </c>
    </row>
    <row r="256" spans="1:9" s="54" customFormat="1" ht="13.5" customHeight="1">
      <c r="A256" s="27" t="s">
        <v>84</v>
      </c>
      <c r="B256" s="36" t="s">
        <v>322</v>
      </c>
      <c r="C256" s="40">
        <v>22170</v>
      </c>
      <c r="D256" s="21">
        <f t="shared" si="89"/>
        <v>10</v>
      </c>
      <c r="E256" s="40"/>
      <c r="F256" s="40"/>
      <c r="G256" s="40"/>
      <c r="H256" s="21"/>
      <c r="I256" s="40">
        <v>10</v>
      </c>
    </row>
    <row r="257" spans="1:9" s="54" customFormat="1" ht="14.25" customHeight="1" thickBot="1">
      <c r="A257" s="17"/>
      <c r="B257" s="53" t="s">
        <v>370</v>
      </c>
      <c r="C257" s="39">
        <v>12559</v>
      </c>
      <c r="D257" s="22">
        <f t="shared" si="89"/>
        <v>0</v>
      </c>
      <c r="E257" s="39"/>
      <c r="F257" s="39"/>
      <c r="G257" s="39"/>
      <c r="H257" s="22"/>
      <c r="I257" s="39">
        <v>0</v>
      </c>
    </row>
    <row r="258" spans="1:9" s="54" customFormat="1" ht="13.5" customHeight="1">
      <c r="A258" s="27" t="s">
        <v>54</v>
      </c>
      <c r="B258" s="36" t="s">
        <v>323</v>
      </c>
      <c r="C258" s="40">
        <v>15916</v>
      </c>
      <c r="D258" s="21">
        <f t="shared" si="89"/>
        <v>10</v>
      </c>
      <c r="E258" s="40"/>
      <c r="F258" s="40"/>
      <c r="G258" s="40"/>
      <c r="H258" s="21"/>
      <c r="I258" s="40">
        <v>10</v>
      </c>
    </row>
    <row r="259" spans="1:9" s="54" customFormat="1" ht="14.25" customHeight="1" thickBot="1">
      <c r="A259" s="17"/>
      <c r="B259" s="53" t="s">
        <v>324</v>
      </c>
      <c r="C259" s="39">
        <v>7984</v>
      </c>
      <c r="D259" s="22">
        <f t="shared" si="89"/>
        <v>0</v>
      </c>
      <c r="E259" s="39"/>
      <c r="F259" s="39"/>
      <c r="G259" s="39"/>
      <c r="H259" s="22"/>
      <c r="I259" s="39">
        <v>0</v>
      </c>
    </row>
    <row r="260" spans="1:9" s="54" customFormat="1" ht="13.5" customHeight="1">
      <c r="A260" s="27" t="s">
        <v>58</v>
      </c>
      <c r="B260" s="36" t="s">
        <v>277</v>
      </c>
      <c r="C260" s="40">
        <v>15519</v>
      </c>
      <c r="D260" s="21">
        <f t="shared" si="89"/>
        <v>10</v>
      </c>
      <c r="E260" s="40"/>
      <c r="F260" s="40"/>
      <c r="G260" s="40"/>
      <c r="H260" s="21"/>
      <c r="I260" s="40">
        <v>10</v>
      </c>
    </row>
    <row r="261" spans="1:9" s="54" customFormat="1" ht="14.25" customHeight="1" thickBot="1">
      <c r="A261" s="17"/>
      <c r="B261" s="53" t="s">
        <v>325</v>
      </c>
      <c r="C261" s="39">
        <v>7715</v>
      </c>
      <c r="D261" s="22">
        <f t="shared" si="89"/>
        <v>0</v>
      </c>
      <c r="E261" s="39"/>
      <c r="F261" s="39"/>
      <c r="G261" s="39"/>
      <c r="H261" s="22"/>
      <c r="I261" s="39">
        <v>0</v>
      </c>
    </row>
    <row r="262" spans="1:9" s="55" customFormat="1" ht="13.5" customHeight="1">
      <c r="A262" s="27"/>
      <c r="B262" s="36" t="s">
        <v>75</v>
      </c>
      <c r="C262" s="40">
        <f t="shared" ref="C262:I263" si="90">SUM(C264+C270)</f>
        <v>29984</v>
      </c>
      <c r="D262" s="40">
        <f t="shared" si="90"/>
        <v>10070</v>
      </c>
      <c r="E262" s="40">
        <f t="shared" si="90"/>
        <v>0</v>
      </c>
      <c r="F262" s="40">
        <f t="shared" si="90"/>
        <v>0</v>
      </c>
      <c r="G262" s="40">
        <f t="shared" si="90"/>
        <v>0</v>
      </c>
      <c r="H262" s="40">
        <f t="shared" si="90"/>
        <v>0</v>
      </c>
      <c r="I262" s="40">
        <f t="shared" si="90"/>
        <v>10070</v>
      </c>
    </row>
    <row r="263" spans="1:9" s="55" customFormat="1" ht="13.5" thickBot="1">
      <c r="A263" s="17"/>
      <c r="B263" s="25"/>
      <c r="C263" s="39">
        <f t="shared" si="90"/>
        <v>24852</v>
      </c>
      <c r="D263" s="39">
        <f t="shared" si="90"/>
        <v>9000</v>
      </c>
      <c r="E263" s="39">
        <f t="shared" si="90"/>
        <v>0</v>
      </c>
      <c r="F263" s="39">
        <f t="shared" si="90"/>
        <v>0</v>
      </c>
      <c r="G263" s="39">
        <f t="shared" si="90"/>
        <v>0</v>
      </c>
      <c r="H263" s="39">
        <f t="shared" si="90"/>
        <v>0</v>
      </c>
      <c r="I263" s="39">
        <f t="shared" si="90"/>
        <v>9000</v>
      </c>
    </row>
    <row r="264" spans="1:9" s="55" customFormat="1" ht="12.75">
      <c r="A264" s="27" t="s">
        <v>14</v>
      </c>
      <c r="B264" s="12" t="s">
        <v>113</v>
      </c>
      <c r="C264" s="40">
        <f>SUM(C266+C268)</f>
        <v>11873</v>
      </c>
      <c r="D264" s="40">
        <f t="shared" ref="D264:I264" si="91">SUM(D266+D268)</f>
        <v>3005</v>
      </c>
      <c r="E264" s="40">
        <f t="shared" si="91"/>
        <v>0</v>
      </c>
      <c r="F264" s="40">
        <f t="shared" si="91"/>
        <v>0</v>
      </c>
      <c r="G264" s="40">
        <f t="shared" si="91"/>
        <v>0</v>
      </c>
      <c r="H264" s="40">
        <f t="shared" si="91"/>
        <v>0</v>
      </c>
      <c r="I264" s="40">
        <f t="shared" si="91"/>
        <v>3005</v>
      </c>
    </row>
    <row r="265" spans="1:9" s="55" customFormat="1" ht="13.5" thickBot="1">
      <c r="A265" s="17"/>
      <c r="B265" s="34"/>
      <c r="C265" s="39">
        <f>SUM(C267+C269)</f>
        <v>8747</v>
      </c>
      <c r="D265" s="39">
        <f t="shared" ref="D265:I265" si="92">SUM(D267+D269)</f>
        <v>2500</v>
      </c>
      <c r="E265" s="39">
        <f t="shared" si="92"/>
        <v>0</v>
      </c>
      <c r="F265" s="39">
        <f t="shared" si="92"/>
        <v>0</v>
      </c>
      <c r="G265" s="39">
        <f t="shared" si="92"/>
        <v>0</v>
      </c>
      <c r="H265" s="39">
        <f t="shared" si="92"/>
        <v>0</v>
      </c>
      <c r="I265" s="39">
        <f t="shared" si="92"/>
        <v>2500</v>
      </c>
    </row>
    <row r="266" spans="1:9" s="90" customFormat="1" ht="14.25" customHeight="1">
      <c r="A266" s="86" t="s">
        <v>43</v>
      </c>
      <c r="B266" s="125" t="s">
        <v>217</v>
      </c>
      <c r="C266" s="87">
        <v>5926</v>
      </c>
      <c r="D266" s="88">
        <f t="shared" ref="D266:D269" si="93">SUM(E266+F266+G266+H266+I266)</f>
        <v>5</v>
      </c>
      <c r="E266" s="89"/>
      <c r="F266" s="89"/>
      <c r="G266" s="89"/>
      <c r="H266" s="88"/>
      <c r="I266" s="89">
        <v>5</v>
      </c>
    </row>
    <row r="267" spans="1:9" s="90" customFormat="1" ht="13.5" thickBot="1">
      <c r="A267" s="91"/>
      <c r="B267" s="53" t="s">
        <v>345</v>
      </c>
      <c r="C267" s="92">
        <v>3429</v>
      </c>
      <c r="D267" s="93">
        <f t="shared" si="93"/>
        <v>0</v>
      </c>
      <c r="E267" s="92"/>
      <c r="F267" s="92"/>
      <c r="G267" s="92"/>
      <c r="H267" s="93"/>
      <c r="I267" s="92">
        <v>0</v>
      </c>
    </row>
    <row r="268" spans="1:9" s="114" customFormat="1" ht="14.25" customHeight="1">
      <c r="A268" s="86" t="s">
        <v>42</v>
      </c>
      <c r="B268" s="125" t="s">
        <v>181</v>
      </c>
      <c r="C268" s="87">
        <v>5947</v>
      </c>
      <c r="D268" s="88">
        <f t="shared" si="93"/>
        <v>3000</v>
      </c>
      <c r="E268" s="89"/>
      <c r="F268" s="89"/>
      <c r="G268" s="89"/>
      <c r="H268" s="88"/>
      <c r="I268" s="89">
        <v>3000</v>
      </c>
    </row>
    <row r="269" spans="1:9" s="114" customFormat="1" ht="13.5" thickBot="1">
      <c r="A269" s="91"/>
      <c r="B269" s="53" t="s">
        <v>265</v>
      </c>
      <c r="C269" s="92">
        <v>5318</v>
      </c>
      <c r="D269" s="93">
        <f t="shared" si="93"/>
        <v>2500</v>
      </c>
      <c r="E269" s="92"/>
      <c r="F269" s="92"/>
      <c r="G269" s="92"/>
      <c r="H269" s="93"/>
      <c r="I269" s="92">
        <v>2500</v>
      </c>
    </row>
    <row r="270" spans="1:9" s="55" customFormat="1" ht="13.5" customHeight="1">
      <c r="A270" s="16" t="s">
        <v>15</v>
      </c>
      <c r="B270" s="33" t="s">
        <v>16</v>
      </c>
      <c r="C270" s="40">
        <f t="shared" ref="C270:I270" si="94">SUM(C272+C274)</f>
        <v>18111</v>
      </c>
      <c r="D270" s="40">
        <f t="shared" si="94"/>
        <v>7065</v>
      </c>
      <c r="E270" s="40">
        <f t="shared" si="94"/>
        <v>0</v>
      </c>
      <c r="F270" s="40">
        <f t="shared" si="94"/>
        <v>0</v>
      </c>
      <c r="G270" s="40">
        <f t="shared" si="94"/>
        <v>0</v>
      </c>
      <c r="H270" s="40">
        <f t="shared" si="94"/>
        <v>0</v>
      </c>
      <c r="I270" s="40">
        <f t="shared" si="94"/>
        <v>7065</v>
      </c>
    </row>
    <row r="271" spans="1:9" s="55" customFormat="1" ht="13.5" thickBot="1">
      <c r="A271" s="17"/>
      <c r="B271" s="34"/>
      <c r="C271" s="39">
        <f>SUM(C275)</f>
        <v>16105</v>
      </c>
      <c r="D271" s="39">
        <f t="shared" ref="D271:I271" si="95">SUM(D275)</f>
        <v>6500</v>
      </c>
      <c r="E271" s="39">
        <f t="shared" si="95"/>
        <v>0</v>
      </c>
      <c r="F271" s="39">
        <f t="shared" si="95"/>
        <v>0</v>
      </c>
      <c r="G271" s="39">
        <f t="shared" si="95"/>
        <v>0</v>
      </c>
      <c r="H271" s="39">
        <f t="shared" si="95"/>
        <v>0</v>
      </c>
      <c r="I271" s="39">
        <f t="shared" si="95"/>
        <v>6500</v>
      </c>
    </row>
    <row r="272" spans="1:9" s="55" customFormat="1" ht="13.5" thickBot="1">
      <c r="A272" s="17" t="s">
        <v>7</v>
      </c>
      <c r="B272" s="34" t="s">
        <v>9</v>
      </c>
      <c r="C272" s="39">
        <f t="shared" ref="C272:I272" si="96">SUM(C273:C273)</f>
        <v>200</v>
      </c>
      <c r="D272" s="39">
        <f t="shared" si="96"/>
        <v>65</v>
      </c>
      <c r="E272" s="39">
        <f t="shared" si="96"/>
        <v>0</v>
      </c>
      <c r="F272" s="39">
        <f t="shared" si="96"/>
        <v>0</v>
      </c>
      <c r="G272" s="39">
        <f t="shared" si="96"/>
        <v>0</v>
      </c>
      <c r="H272" s="39">
        <f t="shared" si="96"/>
        <v>0</v>
      </c>
      <c r="I272" s="39">
        <f t="shared" si="96"/>
        <v>65</v>
      </c>
    </row>
    <row r="273" spans="1:9" s="75" customFormat="1" ht="13.5" thickBot="1">
      <c r="A273" s="17" t="s">
        <v>46</v>
      </c>
      <c r="B273" s="25" t="s">
        <v>217</v>
      </c>
      <c r="C273" s="39">
        <v>200</v>
      </c>
      <c r="D273" s="22">
        <f>SUM(E273+F273+G273+H273+I273)</f>
        <v>65</v>
      </c>
      <c r="E273" s="39"/>
      <c r="F273" s="39"/>
      <c r="G273" s="39"/>
      <c r="H273" s="22"/>
      <c r="I273" s="39">
        <v>65</v>
      </c>
    </row>
    <row r="274" spans="1:9" s="54" customFormat="1" ht="13.5" customHeight="1">
      <c r="A274" s="16" t="s">
        <v>11</v>
      </c>
      <c r="B274" s="33" t="s">
        <v>12</v>
      </c>
      <c r="C274" s="40">
        <f>SUM(C276+C278)</f>
        <v>17911</v>
      </c>
      <c r="D274" s="40">
        <f t="shared" ref="D274:I275" si="97">SUM(D276+D278)</f>
        <v>7000</v>
      </c>
      <c r="E274" s="40">
        <f t="shared" si="97"/>
        <v>0</v>
      </c>
      <c r="F274" s="40">
        <f t="shared" si="97"/>
        <v>0</v>
      </c>
      <c r="G274" s="40">
        <f t="shared" si="97"/>
        <v>0</v>
      </c>
      <c r="H274" s="40">
        <f t="shared" si="97"/>
        <v>0</v>
      </c>
      <c r="I274" s="40">
        <f t="shared" si="97"/>
        <v>7000</v>
      </c>
    </row>
    <row r="275" spans="1:9" s="54" customFormat="1" ht="14.25" customHeight="1" thickBot="1">
      <c r="A275" s="17"/>
      <c r="B275" s="34"/>
      <c r="C275" s="39">
        <f>SUM(C277+C279)</f>
        <v>16105</v>
      </c>
      <c r="D275" s="39">
        <f t="shared" si="97"/>
        <v>6500</v>
      </c>
      <c r="E275" s="39">
        <f t="shared" si="97"/>
        <v>0</v>
      </c>
      <c r="F275" s="39">
        <f t="shared" si="97"/>
        <v>0</v>
      </c>
      <c r="G275" s="39">
        <f t="shared" si="97"/>
        <v>0</v>
      </c>
      <c r="H275" s="39">
        <f t="shared" si="97"/>
        <v>0</v>
      </c>
      <c r="I275" s="39">
        <f t="shared" si="97"/>
        <v>6500</v>
      </c>
    </row>
    <row r="276" spans="1:9" s="84" customFormat="1" ht="14.25" customHeight="1">
      <c r="A276" s="27" t="s">
        <v>42</v>
      </c>
      <c r="B276" s="36" t="s">
        <v>120</v>
      </c>
      <c r="C276" s="40">
        <v>14911</v>
      </c>
      <c r="D276" s="21">
        <f t="shared" ref="D276:D279" si="98">SUM(E276+F276+G276+H276+I276)</f>
        <v>4800</v>
      </c>
      <c r="E276" s="40"/>
      <c r="F276" s="40"/>
      <c r="G276" s="40"/>
      <c r="H276" s="21"/>
      <c r="I276" s="40">
        <v>4800</v>
      </c>
    </row>
    <row r="277" spans="1:9" s="84" customFormat="1" ht="14.25" customHeight="1" thickBot="1">
      <c r="A277" s="17"/>
      <c r="B277" s="53" t="s">
        <v>118</v>
      </c>
      <c r="C277" s="39">
        <v>13605</v>
      </c>
      <c r="D277" s="22">
        <f t="shared" si="98"/>
        <v>4500</v>
      </c>
      <c r="E277" s="39"/>
      <c r="F277" s="39"/>
      <c r="G277" s="39"/>
      <c r="H277" s="22"/>
      <c r="I277" s="39">
        <v>4500</v>
      </c>
    </row>
    <row r="278" spans="1:9" s="84" customFormat="1" ht="14.25" customHeight="1">
      <c r="A278" s="27" t="s">
        <v>44</v>
      </c>
      <c r="B278" s="36" t="s">
        <v>163</v>
      </c>
      <c r="C278" s="40">
        <v>3000</v>
      </c>
      <c r="D278" s="21">
        <f t="shared" si="98"/>
        <v>2200</v>
      </c>
      <c r="E278" s="40"/>
      <c r="F278" s="40"/>
      <c r="G278" s="40"/>
      <c r="H278" s="21"/>
      <c r="I278" s="40">
        <v>2200</v>
      </c>
    </row>
    <row r="279" spans="1:9" s="84" customFormat="1" ht="14.25" customHeight="1" thickBot="1">
      <c r="A279" s="17"/>
      <c r="B279" s="53" t="s">
        <v>164</v>
      </c>
      <c r="C279" s="39">
        <v>2500</v>
      </c>
      <c r="D279" s="22">
        <f t="shared" si="98"/>
        <v>2000</v>
      </c>
      <c r="E279" s="39"/>
      <c r="F279" s="39"/>
      <c r="G279" s="39"/>
      <c r="H279" s="22"/>
      <c r="I279" s="39">
        <v>2000</v>
      </c>
    </row>
    <row r="280" spans="1:9" s="55" customFormat="1" ht="13.5" customHeight="1">
      <c r="A280" s="27"/>
      <c r="B280" s="36" t="s">
        <v>76</v>
      </c>
      <c r="C280" s="40">
        <f>SUM(C282+C286)</f>
        <v>317968</v>
      </c>
      <c r="D280" s="40">
        <f t="shared" ref="D280:I280" si="99">SUM(D282+D286)</f>
        <v>74687</v>
      </c>
      <c r="E280" s="40">
        <f t="shared" si="99"/>
        <v>6679</v>
      </c>
      <c r="F280" s="40">
        <f t="shared" si="99"/>
        <v>0</v>
      </c>
      <c r="G280" s="40">
        <f t="shared" si="99"/>
        <v>0</v>
      </c>
      <c r="H280" s="40">
        <f t="shared" si="99"/>
        <v>60430</v>
      </c>
      <c r="I280" s="40">
        <f t="shared" si="99"/>
        <v>7578</v>
      </c>
    </row>
    <row r="281" spans="1:9" s="55" customFormat="1" ht="13.5" thickBot="1">
      <c r="A281" s="17"/>
      <c r="B281" s="25"/>
      <c r="C281" s="39">
        <f>SUM(C283+C287)</f>
        <v>146236</v>
      </c>
      <c r="D281" s="39">
        <f t="shared" ref="D281:I281" si="100">SUM(D283+D287)</f>
        <v>36696</v>
      </c>
      <c r="E281" s="39">
        <f t="shared" si="100"/>
        <v>1766</v>
      </c>
      <c r="F281" s="39">
        <f t="shared" si="100"/>
        <v>0</v>
      </c>
      <c r="G281" s="39">
        <f t="shared" si="100"/>
        <v>0</v>
      </c>
      <c r="H281" s="39">
        <f t="shared" si="100"/>
        <v>34400</v>
      </c>
      <c r="I281" s="39">
        <f t="shared" si="100"/>
        <v>530</v>
      </c>
    </row>
    <row r="282" spans="1:9" s="55" customFormat="1" ht="12.75">
      <c r="A282" s="27" t="s">
        <v>14</v>
      </c>
      <c r="B282" s="12" t="s">
        <v>113</v>
      </c>
      <c r="C282" s="40">
        <f>SUM(C284)</f>
        <v>700</v>
      </c>
      <c r="D282" s="40">
        <f t="shared" ref="D282:I282" si="101">SUM(D284)</f>
        <v>700</v>
      </c>
      <c r="E282" s="40">
        <f t="shared" si="101"/>
        <v>700</v>
      </c>
      <c r="F282" s="40">
        <f t="shared" si="101"/>
        <v>0</v>
      </c>
      <c r="G282" s="40">
        <f t="shared" si="101"/>
        <v>0</v>
      </c>
      <c r="H282" s="40">
        <f t="shared" si="101"/>
        <v>0</v>
      </c>
      <c r="I282" s="40">
        <f t="shared" si="101"/>
        <v>0</v>
      </c>
    </row>
    <row r="283" spans="1:9" s="55" customFormat="1" ht="13.5" thickBot="1">
      <c r="A283" s="17"/>
      <c r="B283" s="12"/>
      <c r="C283" s="39">
        <f>SUM(C285)</f>
        <v>700</v>
      </c>
      <c r="D283" s="39">
        <f t="shared" ref="D283:I283" si="102">SUM(D285)</f>
        <v>700</v>
      </c>
      <c r="E283" s="39">
        <f t="shared" si="102"/>
        <v>700</v>
      </c>
      <c r="F283" s="39">
        <f t="shared" si="102"/>
        <v>0</v>
      </c>
      <c r="G283" s="39">
        <f t="shared" si="102"/>
        <v>0</v>
      </c>
      <c r="H283" s="39">
        <f t="shared" si="102"/>
        <v>0</v>
      </c>
      <c r="I283" s="39">
        <f t="shared" si="102"/>
        <v>0</v>
      </c>
    </row>
    <row r="284" spans="1:9" s="114" customFormat="1" ht="14.25" customHeight="1">
      <c r="A284" s="107" t="s">
        <v>43</v>
      </c>
      <c r="B284" s="66" t="s">
        <v>399</v>
      </c>
      <c r="C284" s="108">
        <v>700</v>
      </c>
      <c r="D284" s="88">
        <f t="shared" ref="D284:D285" si="103">SUM(E284+F284+G284+H284+I284)</f>
        <v>700</v>
      </c>
      <c r="E284" s="89">
        <v>700</v>
      </c>
      <c r="F284" s="89"/>
      <c r="G284" s="89"/>
      <c r="H284" s="88"/>
      <c r="I284" s="89">
        <v>0</v>
      </c>
    </row>
    <row r="285" spans="1:9" s="114" customFormat="1" ht="13.5" thickBot="1">
      <c r="A285" s="109"/>
      <c r="B285" s="67"/>
      <c r="C285" s="110">
        <v>700</v>
      </c>
      <c r="D285" s="93">
        <f t="shared" si="103"/>
        <v>700</v>
      </c>
      <c r="E285" s="92">
        <v>700</v>
      </c>
      <c r="F285" s="92"/>
      <c r="G285" s="92"/>
      <c r="H285" s="93"/>
      <c r="I285" s="92">
        <v>0</v>
      </c>
    </row>
    <row r="286" spans="1:9" s="55" customFormat="1" ht="13.5" customHeight="1">
      <c r="A286" s="16" t="s">
        <v>15</v>
      </c>
      <c r="B286" s="33" t="s">
        <v>16</v>
      </c>
      <c r="C286" s="38">
        <f t="shared" ref="C286:I286" si="104">SUM(C288+C294+C300+C331)</f>
        <v>317268</v>
      </c>
      <c r="D286" s="38">
        <f t="shared" si="104"/>
        <v>73987</v>
      </c>
      <c r="E286" s="38">
        <f t="shared" si="104"/>
        <v>5979</v>
      </c>
      <c r="F286" s="38">
        <f t="shared" si="104"/>
        <v>0</v>
      </c>
      <c r="G286" s="38">
        <f t="shared" si="104"/>
        <v>0</v>
      </c>
      <c r="H286" s="38">
        <f t="shared" si="104"/>
        <v>60430</v>
      </c>
      <c r="I286" s="38">
        <f t="shared" si="104"/>
        <v>7578</v>
      </c>
    </row>
    <row r="287" spans="1:9" s="55" customFormat="1" ht="13.5" thickBot="1">
      <c r="A287" s="17"/>
      <c r="B287" s="34"/>
      <c r="C287" s="39">
        <f>SUM(C332)</f>
        <v>145536</v>
      </c>
      <c r="D287" s="39">
        <f t="shared" ref="D287:I287" si="105">SUM(D332)</f>
        <v>35996</v>
      </c>
      <c r="E287" s="39">
        <f t="shared" si="105"/>
        <v>1066</v>
      </c>
      <c r="F287" s="39">
        <f t="shared" si="105"/>
        <v>0</v>
      </c>
      <c r="G287" s="39">
        <f t="shared" si="105"/>
        <v>0</v>
      </c>
      <c r="H287" s="39">
        <f t="shared" si="105"/>
        <v>34400</v>
      </c>
      <c r="I287" s="39">
        <f t="shared" si="105"/>
        <v>530</v>
      </c>
    </row>
    <row r="288" spans="1:9" s="55" customFormat="1" ht="13.5" thickBot="1">
      <c r="A288" s="17" t="s">
        <v>4</v>
      </c>
      <c r="B288" s="34" t="s">
        <v>5</v>
      </c>
      <c r="C288" s="39">
        <f t="shared" ref="C288:I288" si="106">SUM(C289:C293)</f>
        <v>36770</v>
      </c>
      <c r="D288" s="39">
        <f t="shared" si="106"/>
        <v>191</v>
      </c>
      <c r="E288" s="39">
        <f t="shared" si="106"/>
        <v>0</v>
      </c>
      <c r="F288" s="39">
        <f t="shared" si="106"/>
        <v>0</v>
      </c>
      <c r="G288" s="39">
        <f t="shared" si="106"/>
        <v>0</v>
      </c>
      <c r="H288" s="39">
        <f t="shared" si="106"/>
        <v>0</v>
      </c>
      <c r="I288" s="39">
        <f t="shared" si="106"/>
        <v>191</v>
      </c>
    </row>
    <row r="289" spans="1:9" s="55" customFormat="1" ht="13.5" thickBot="1">
      <c r="A289" s="17" t="s">
        <v>43</v>
      </c>
      <c r="B289" s="34" t="s">
        <v>347</v>
      </c>
      <c r="C289" s="39">
        <v>70</v>
      </c>
      <c r="D289" s="22">
        <f t="shared" ref="D289" si="107">SUM(E289+F289+G289+H289+I289)</f>
        <v>70</v>
      </c>
      <c r="E289" s="39"/>
      <c r="F289" s="39"/>
      <c r="G289" s="39"/>
      <c r="H289" s="22"/>
      <c r="I289" s="39">
        <v>70</v>
      </c>
    </row>
    <row r="290" spans="1:9" s="75" customFormat="1" ht="13.5" thickBot="1">
      <c r="A290" s="17" t="s">
        <v>42</v>
      </c>
      <c r="B290" s="34" t="s">
        <v>391</v>
      </c>
      <c r="C290" s="39">
        <v>10000</v>
      </c>
      <c r="D290" s="22">
        <f t="shared" ref="D290" si="108">SUM(E290+F290+G290+H290+I290)</f>
        <v>10</v>
      </c>
      <c r="E290" s="39"/>
      <c r="F290" s="39"/>
      <c r="G290" s="39"/>
      <c r="H290" s="22"/>
      <c r="I290" s="39">
        <v>10</v>
      </c>
    </row>
    <row r="291" spans="1:9" s="75" customFormat="1" ht="13.5" thickBot="1">
      <c r="A291" s="17" t="s">
        <v>44</v>
      </c>
      <c r="B291" s="34" t="s">
        <v>392</v>
      </c>
      <c r="C291" s="39">
        <v>200</v>
      </c>
      <c r="D291" s="22">
        <f t="shared" ref="D291" si="109">SUM(E291+F291+G291+H291+I291)</f>
        <v>10</v>
      </c>
      <c r="E291" s="39"/>
      <c r="F291" s="39"/>
      <c r="G291" s="39"/>
      <c r="H291" s="22"/>
      <c r="I291" s="39">
        <v>10</v>
      </c>
    </row>
    <row r="292" spans="1:9" s="75" customFormat="1" ht="13.5" thickBot="1">
      <c r="A292" s="17" t="s">
        <v>45</v>
      </c>
      <c r="B292" s="34" t="s">
        <v>219</v>
      </c>
      <c r="C292" s="39">
        <v>25000</v>
      </c>
      <c r="D292" s="22">
        <f>SUM(E292+F292+G292+H292+I292)</f>
        <v>10</v>
      </c>
      <c r="E292" s="39"/>
      <c r="F292" s="39"/>
      <c r="G292" s="39"/>
      <c r="H292" s="22"/>
      <c r="I292" s="39">
        <v>10</v>
      </c>
    </row>
    <row r="293" spans="1:9" s="75" customFormat="1" ht="13.5" thickBot="1">
      <c r="A293" s="17" t="s">
        <v>60</v>
      </c>
      <c r="B293" s="34" t="s">
        <v>346</v>
      </c>
      <c r="C293" s="39">
        <v>1500</v>
      </c>
      <c r="D293" s="22">
        <f t="shared" ref="D293" si="110">SUM(E293+F293+G293+H293+I293)</f>
        <v>91</v>
      </c>
      <c r="E293" s="39"/>
      <c r="F293" s="39"/>
      <c r="G293" s="39"/>
      <c r="H293" s="22"/>
      <c r="I293" s="39">
        <v>91</v>
      </c>
    </row>
    <row r="294" spans="1:9" s="54" customFormat="1" ht="13.5" thickBot="1">
      <c r="A294" s="17" t="s">
        <v>6</v>
      </c>
      <c r="B294" s="25" t="s">
        <v>62</v>
      </c>
      <c r="C294" s="39">
        <f>SUM(C295:C299)</f>
        <v>17075</v>
      </c>
      <c r="D294" s="39">
        <f t="shared" ref="D294:I294" si="111">SUM(D295:D299)</f>
        <v>7428</v>
      </c>
      <c r="E294" s="39">
        <f t="shared" si="111"/>
        <v>4853</v>
      </c>
      <c r="F294" s="39">
        <f t="shared" si="111"/>
        <v>0</v>
      </c>
      <c r="G294" s="39">
        <f t="shared" si="111"/>
        <v>0</v>
      </c>
      <c r="H294" s="39">
        <f t="shared" si="111"/>
        <v>0</v>
      </c>
      <c r="I294" s="39">
        <f t="shared" si="111"/>
        <v>2575</v>
      </c>
    </row>
    <row r="295" spans="1:9" s="75" customFormat="1" ht="13.5" thickBot="1">
      <c r="A295" s="17" t="s">
        <v>43</v>
      </c>
      <c r="B295" s="34" t="s">
        <v>102</v>
      </c>
      <c r="C295" s="39">
        <v>5000</v>
      </c>
      <c r="D295" s="22">
        <f t="shared" ref="D295" si="112">SUM(E295+F295+G295+H295+I295)</f>
        <v>4853</v>
      </c>
      <c r="E295" s="39">
        <v>4853</v>
      </c>
      <c r="F295" s="39"/>
      <c r="G295" s="39"/>
      <c r="H295" s="22"/>
      <c r="I295" s="39">
        <v>0</v>
      </c>
    </row>
    <row r="296" spans="1:9" s="75" customFormat="1" ht="13.5" thickBot="1">
      <c r="A296" s="17" t="s">
        <v>42</v>
      </c>
      <c r="B296" s="25" t="s">
        <v>117</v>
      </c>
      <c r="C296" s="39">
        <v>11700</v>
      </c>
      <c r="D296" s="22">
        <f>SUM(E296+F296+G296+H296+I296)</f>
        <v>2200</v>
      </c>
      <c r="E296" s="39"/>
      <c r="F296" s="39"/>
      <c r="G296" s="39"/>
      <c r="H296" s="22"/>
      <c r="I296" s="39">
        <v>2200</v>
      </c>
    </row>
    <row r="297" spans="1:9" s="75" customFormat="1" ht="13.5" thickBot="1">
      <c r="A297" s="17" t="s">
        <v>44</v>
      </c>
      <c r="B297" s="25" t="s">
        <v>405</v>
      </c>
      <c r="C297" s="39">
        <v>70</v>
      </c>
      <c r="D297" s="22">
        <f>SUM(E297+F297+G297+H297+I297)</f>
        <v>70</v>
      </c>
      <c r="E297" s="39"/>
      <c r="F297" s="39"/>
      <c r="G297" s="39"/>
      <c r="H297" s="22"/>
      <c r="I297" s="39">
        <v>70</v>
      </c>
    </row>
    <row r="298" spans="1:9" s="75" customFormat="1" ht="13.5" thickBot="1">
      <c r="A298" s="17" t="s">
        <v>45</v>
      </c>
      <c r="B298" s="25" t="s">
        <v>406</v>
      </c>
      <c r="C298" s="39">
        <v>85</v>
      </c>
      <c r="D298" s="22">
        <f>SUM(E298+F298+G298+H298+I298)</f>
        <v>85</v>
      </c>
      <c r="E298" s="39"/>
      <c r="F298" s="39"/>
      <c r="G298" s="39"/>
      <c r="H298" s="22"/>
      <c r="I298" s="39">
        <v>85</v>
      </c>
    </row>
    <row r="299" spans="1:9" s="75" customFormat="1" ht="13.5" thickBot="1">
      <c r="A299" s="17" t="s">
        <v>46</v>
      </c>
      <c r="B299" s="25" t="s">
        <v>407</v>
      </c>
      <c r="C299" s="39">
        <v>220</v>
      </c>
      <c r="D299" s="22">
        <f>SUM(E299+F299+G299+H299+I299)</f>
        <v>220</v>
      </c>
      <c r="E299" s="39"/>
      <c r="F299" s="39"/>
      <c r="G299" s="39"/>
      <c r="H299" s="22"/>
      <c r="I299" s="39">
        <v>220</v>
      </c>
    </row>
    <row r="300" spans="1:9" s="55" customFormat="1" ht="13.5" thickBot="1">
      <c r="A300" s="17" t="s">
        <v>7</v>
      </c>
      <c r="B300" s="34" t="s">
        <v>9</v>
      </c>
      <c r="C300" s="39">
        <f>SUM(C301:C330)</f>
        <v>31775</v>
      </c>
      <c r="D300" s="39">
        <f t="shared" ref="D300:I300" si="113">SUM(D301:D330)</f>
        <v>23392</v>
      </c>
      <c r="E300" s="39">
        <f t="shared" si="113"/>
        <v>60</v>
      </c>
      <c r="F300" s="39">
        <f t="shared" si="113"/>
        <v>0</v>
      </c>
      <c r="G300" s="39">
        <f t="shared" si="113"/>
        <v>0</v>
      </c>
      <c r="H300" s="39">
        <f t="shared" si="113"/>
        <v>19170</v>
      </c>
      <c r="I300" s="39">
        <f t="shared" si="113"/>
        <v>4162</v>
      </c>
    </row>
    <row r="301" spans="1:9" s="75" customFormat="1" ht="13.5" thickBot="1">
      <c r="A301" s="17" t="s">
        <v>43</v>
      </c>
      <c r="B301" s="34" t="s">
        <v>400</v>
      </c>
      <c r="C301" s="39">
        <v>60</v>
      </c>
      <c r="D301" s="22">
        <f t="shared" ref="D301" si="114">SUM(E301+F301+G301+H301+I301)</f>
        <v>60</v>
      </c>
      <c r="E301" s="39">
        <v>60</v>
      </c>
      <c r="F301" s="39"/>
      <c r="G301" s="39"/>
      <c r="H301" s="22"/>
      <c r="I301" s="39">
        <v>0</v>
      </c>
    </row>
    <row r="302" spans="1:9" s="75" customFormat="1" ht="13.5" thickBot="1">
      <c r="A302" s="17" t="s">
        <v>42</v>
      </c>
      <c r="B302" s="34" t="s">
        <v>417</v>
      </c>
      <c r="C302" s="39">
        <v>300</v>
      </c>
      <c r="D302" s="22">
        <f t="shared" ref="D302" si="115">SUM(E302+F302+G302+H302+I302)</f>
        <v>100</v>
      </c>
      <c r="E302" s="39"/>
      <c r="F302" s="39"/>
      <c r="G302" s="39"/>
      <c r="H302" s="22"/>
      <c r="I302" s="39">
        <v>100</v>
      </c>
    </row>
    <row r="303" spans="1:9" s="75" customFormat="1" ht="13.5" thickBot="1">
      <c r="A303" s="19" t="s">
        <v>49</v>
      </c>
      <c r="B303" s="83" t="s">
        <v>179</v>
      </c>
      <c r="C303" s="43">
        <v>66</v>
      </c>
      <c r="D303" s="23">
        <f t="shared" ref="D303:D307" si="116">SUM(E303+F303+G303+H303+I303)</f>
        <v>30</v>
      </c>
      <c r="E303" s="43"/>
      <c r="F303" s="43"/>
      <c r="G303" s="43"/>
      <c r="H303" s="23"/>
      <c r="I303" s="43">
        <v>30</v>
      </c>
    </row>
    <row r="304" spans="1:9" s="75" customFormat="1" ht="13.5" thickBot="1">
      <c r="A304" s="19" t="s">
        <v>50</v>
      </c>
      <c r="B304" s="35" t="s">
        <v>160</v>
      </c>
      <c r="C304" s="43">
        <v>550</v>
      </c>
      <c r="D304" s="23">
        <f>SUM(E304+F304+G304+H304+I304)</f>
        <v>380</v>
      </c>
      <c r="E304" s="43"/>
      <c r="F304" s="43"/>
      <c r="G304" s="43"/>
      <c r="H304" s="23"/>
      <c r="I304" s="43">
        <v>380</v>
      </c>
    </row>
    <row r="305" spans="1:9" s="55" customFormat="1" ht="13.5" thickBot="1">
      <c r="A305" s="19" t="s">
        <v>51</v>
      </c>
      <c r="B305" s="35" t="s">
        <v>316</v>
      </c>
      <c r="C305" s="43">
        <v>350</v>
      </c>
      <c r="D305" s="23">
        <f t="shared" ref="D305" si="117">SUM(E305+F305+G305+H305+I305)</f>
        <v>1</v>
      </c>
      <c r="E305" s="43"/>
      <c r="F305" s="43"/>
      <c r="G305" s="43"/>
      <c r="H305" s="23"/>
      <c r="I305" s="43">
        <v>1</v>
      </c>
    </row>
    <row r="306" spans="1:9" s="84" customFormat="1" ht="13.5" thickBot="1">
      <c r="A306" s="19" t="s">
        <v>52</v>
      </c>
      <c r="B306" s="63" t="s">
        <v>137</v>
      </c>
      <c r="C306" s="39">
        <v>400</v>
      </c>
      <c r="D306" s="23">
        <f t="shared" si="116"/>
        <v>75</v>
      </c>
      <c r="E306" s="43"/>
      <c r="F306" s="43"/>
      <c r="G306" s="43"/>
      <c r="H306" s="23"/>
      <c r="I306" s="43">
        <v>75</v>
      </c>
    </row>
    <row r="307" spans="1:9" s="75" customFormat="1" ht="13.5" thickBot="1">
      <c r="A307" s="19" t="s">
        <v>53</v>
      </c>
      <c r="B307" s="35" t="s">
        <v>204</v>
      </c>
      <c r="C307" s="43">
        <v>650</v>
      </c>
      <c r="D307" s="23">
        <f t="shared" si="116"/>
        <v>215</v>
      </c>
      <c r="E307" s="43"/>
      <c r="F307" s="43"/>
      <c r="G307" s="43"/>
      <c r="H307" s="23"/>
      <c r="I307" s="43">
        <v>215</v>
      </c>
    </row>
    <row r="308" spans="1:9" s="84" customFormat="1" ht="13.5" thickBot="1">
      <c r="A308" s="19" t="s">
        <v>60</v>
      </c>
      <c r="B308" s="63" t="s">
        <v>408</v>
      </c>
      <c r="C308" s="39">
        <v>350</v>
      </c>
      <c r="D308" s="23">
        <f>SUM(E308+F308+G308+H308+I308)</f>
        <v>50</v>
      </c>
      <c r="E308" s="43"/>
      <c r="F308" s="43"/>
      <c r="G308" s="43"/>
      <c r="H308" s="23"/>
      <c r="I308" s="43">
        <v>50</v>
      </c>
    </row>
    <row r="309" spans="1:9" s="75" customFormat="1" ht="13.5" thickBot="1">
      <c r="A309" s="17" t="s">
        <v>61</v>
      </c>
      <c r="B309" s="34" t="s">
        <v>223</v>
      </c>
      <c r="C309" s="39">
        <v>1300</v>
      </c>
      <c r="D309" s="22">
        <f t="shared" ref="D309:D324" si="118">SUM(E309+F309+G309+H309+I309)</f>
        <v>500</v>
      </c>
      <c r="E309" s="39"/>
      <c r="F309" s="39"/>
      <c r="G309" s="39"/>
      <c r="H309" s="22"/>
      <c r="I309" s="39">
        <v>500</v>
      </c>
    </row>
    <row r="310" spans="1:9" s="75" customFormat="1" ht="13.5" thickBot="1">
      <c r="A310" s="19" t="s">
        <v>63</v>
      </c>
      <c r="B310" s="35" t="s">
        <v>175</v>
      </c>
      <c r="C310" s="43">
        <v>600</v>
      </c>
      <c r="D310" s="23">
        <f t="shared" si="118"/>
        <v>290</v>
      </c>
      <c r="E310" s="43"/>
      <c r="F310" s="43"/>
      <c r="G310" s="43"/>
      <c r="H310" s="23"/>
      <c r="I310" s="43">
        <v>290</v>
      </c>
    </row>
    <row r="311" spans="1:9" s="75" customFormat="1" ht="13.5" thickBot="1">
      <c r="A311" s="19" t="s">
        <v>64</v>
      </c>
      <c r="B311" s="122" t="s">
        <v>337</v>
      </c>
      <c r="C311" s="43">
        <v>350</v>
      </c>
      <c r="D311" s="23">
        <f t="shared" si="118"/>
        <v>274</v>
      </c>
      <c r="E311" s="43"/>
      <c r="F311" s="43"/>
      <c r="G311" s="43"/>
      <c r="H311" s="23"/>
      <c r="I311" s="43">
        <v>274</v>
      </c>
    </row>
    <row r="312" spans="1:9" s="84" customFormat="1" ht="13.5" thickBot="1">
      <c r="A312" s="19" t="s">
        <v>89</v>
      </c>
      <c r="B312" s="5" t="s">
        <v>209</v>
      </c>
      <c r="C312" s="39">
        <v>350</v>
      </c>
      <c r="D312" s="23">
        <f t="shared" si="118"/>
        <v>300</v>
      </c>
      <c r="E312" s="82"/>
      <c r="F312" s="43"/>
      <c r="G312" s="43"/>
      <c r="H312" s="23"/>
      <c r="I312" s="43">
        <v>300</v>
      </c>
    </row>
    <row r="313" spans="1:9" s="75" customFormat="1" ht="13.5" thickBot="1">
      <c r="A313" s="19" t="s">
        <v>91</v>
      </c>
      <c r="B313" s="35" t="s">
        <v>222</v>
      </c>
      <c r="C313" s="43">
        <v>450</v>
      </c>
      <c r="D313" s="23">
        <f t="shared" si="118"/>
        <v>250</v>
      </c>
      <c r="E313" s="43"/>
      <c r="F313" s="43"/>
      <c r="G313" s="43"/>
      <c r="H313" s="23"/>
      <c r="I313" s="43">
        <v>250</v>
      </c>
    </row>
    <row r="314" spans="1:9" s="84" customFormat="1" ht="13.5" thickBot="1">
      <c r="A314" s="19" t="s">
        <v>92</v>
      </c>
      <c r="B314" s="83" t="s">
        <v>409</v>
      </c>
      <c r="C314" s="39">
        <v>400</v>
      </c>
      <c r="D314" s="23">
        <f t="shared" si="118"/>
        <v>350</v>
      </c>
      <c r="E314" s="82"/>
      <c r="F314" s="43"/>
      <c r="G314" s="43"/>
      <c r="H314" s="23"/>
      <c r="I314" s="43">
        <v>350</v>
      </c>
    </row>
    <row r="315" spans="1:9" s="75" customFormat="1" ht="13.5" thickBot="1">
      <c r="A315" s="19" t="s">
        <v>93</v>
      </c>
      <c r="B315" s="83" t="s">
        <v>220</v>
      </c>
      <c r="C315" s="43">
        <v>300</v>
      </c>
      <c r="D315" s="23">
        <f t="shared" si="118"/>
        <v>300</v>
      </c>
      <c r="E315" s="43"/>
      <c r="F315" s="43"/>
      <c r="G315" s="43"/>
      <c r="H315" s="23"/>
      <c r="I315" s="43">
        <v>300</v>
      </c>
    </row>
    <row r="316" spans="1:9" s="75" customFormat="1" ht="13.5" thickBot="1">
      <c r="A316" s="19" t="s">
        <v>94</v>
      </c>
      <c r="B316" s="83" t="s">
        <v>221</v>
      </c>
      <c r="C316" s="43">
        <v>300</v>
      </c>
      <c r="D316" s="23">
        <v>10</v>
      </c>
      <c r="E316" s="43"/>
      <c r="F316" s="43"/>
      <c r="G316" s="43"/>
      <c r="H316" s="23" t="s">
        <v>289</v>
      </c>
      <c r="I316" s="43">
        <v>10</v>
      </c>
    </row>
    <row r="317" spans="1:9" s="75" customFormat="1" ht="13.5" thickBot="1">
      <c r="A317" s="19" t="s">
        <v>128</v>
      </c>
      <c r="B317" s="83" t="s">
        <v>208</v>
      </c>
      <c r="C317" s="43">
        <v>300</v>
      </c>
      <c r="D317" s="23">
        <f t="shared" si="118"/>
        <v>10</v>
      </c>
      <c r="E317" s="43"/>
      <c r="F317" s="43"/>
      <c r="G317" s="43"/>
      <c r="H317" s="23"/>
      <c r="I317" s="43">
        <v>10</v>
      </c>
    </row>
    <row r="318" spans="1:9" s="75" customFormat="1" ht="13.5" thickBot="1">
      <c r="A318" s="19" t="s">
        <v>96</v>
      </c>
      <c r="B318" s="83" t="s">
        <v>213</v>
      </c>
      <c r="C318" s="43">
        <v>300</v>
      </c>
      <c r="D318" s="23">
        <f t="shared" si="118"/>
        <v>10</v>
      </c>
      <c r="E318" s="43"/>
      <c r="F318" s="43"/>
      <c r="G318" s="43"/>
      <c r="H318" s="23"/>
      <c r="I318" s="43">
        <v>10</v>
      </c>
    </row>
    <row r="319" spans="1:9" s="75" customFormat="1" ht="26.25" thickBot="1">
      <c r="A319" s="19" t="s">
        <v>130</v>
      </c>
      <c r="B319" s="83" t="s">
        <v>212</v>
      </c>
      <c r="C319" s="43">
        <v>1471</v>
      </c>
      <c r="D319" s="23">
        <f t="shared" si="118"/>
        <v>969</v>
      </c>
      <c r="E319" s="43"/>
      <c r="F319" s="43"/>
      <c r="G319" s="43"/>
      <c r="H319" s="23">
        <v>969</v>
      </c>
      <c r="I319" s="43">
        <v>0</v>
      </c>
    </row>
    <row r="320" spans="1:9" s="75" customFormat="1" ht="26.25" thickBot="1">
      <c r="A320" s="19" t="s">
        <v>97</v>
      </c>
      <c r="B320" s="83" t="s">
        <v>211</v>
      </c>
      <c r="C320" s="43">
        <v>1471</v>
      </c>
      <c r="D320" s="23">
        <f t="shared" si="118"/>
        <v>1472</v>
      </c>
      <c r="E320" s="43"/>
      <c r="F320" s="43"/>
      <c r="G320" s="43"/>
      <c r="H320" s="23">
        <v>1371</v>
      </c>
      <c r="I320" s="43">
        <v>101</v>
      </c>
    </row>
    <row r="321" spans="1:13" s="75" customFormat="1" ht="26.25" thickBot="1">
      <c r="A321" s="19" t="s">
        <v>98</v>
      </c>
      <c r="B321" s="83" t="s">
        <v>189</v>
      </c>
      <c r="C321" s="43">
        <v>1471</v>
      </c>
      <c r="D321" s="23">
        <f t="shared" si="118"/>
        <v>694</v>
      </c>
      <c r="E321" s="43"/>
      <c r="F321" s="43"/>
      <c r="G321" s="43"/>
      <c r="H321" s="23">
        <v>649</v>
      </c>
      <c r="I321" s="43">
        <v>45</v>
      </c>
    </row>
    <row r="322" spans="1:13" s="75" customFormat="1" ht="26.25" thickBot="1">
      <c r="A322" s="19" t="s">
        <v>99</v>
      </c>
      <c r="B322" s="83" t="s">
        <v>188</v>
      </c>
      <c r="C322" s="43">
        <v>3756</v>
      </c>
      <c r="D322" s="23">
        <f t="shared" si="118"/>
        <v>2854</v>
      </c>
      <c r="E322" s="43"/>
      <c r="F322" s="43"/>
      <c r="G322" s="43"/>
      <c r="H322" s="23">
        <v>2753</v>
      </c>
      <c r="I322" s="43">
        <v>101</v>
      </c>
    </row>
    <row r="323" spans="1:13" s="75" customFormat="1" ht="26.25" thickBot="1">
      <c r="A323" s="19" t="s">
        <v>100</v>
      </c>
      <c r="B323" s="83" t="s">
        <v>187</v>
      </c>
      <c r="C323" s="43">
        <v>786</v>
      </c>
      <c r="D323" s="23">
        <f t="shared" si="118"/>
        <v>686</v>
      </c>
      <c r="E323" s="43"/>
      <c r="F323" s="43"/>
      <c r="G323" s="43"/>
      <c r="H323" s="23">
        <v>686</v>
      </c>
      <c r="I323" s="43">
        <v>0</v>
      </c>
    </row>
    <row r="324" spans="1:13" s="75" customFormat="1" ht="26.25" thickBot="1">
      <c r="A324" s="19" t="s">
        <v>101</v>
      </c>
      <c r="B324" s="83" t="s">
        <v>190</v>
      </c>
      <c r="C324" s="43">
        <v>2842</v>
      </c>
      <c r="D324" s="23">
        <f t="shared" si="118"/>
        <v>2216</v>
      </c>
      <c r="E324" s="43"/>
      <c r="F324" s="43"/>
      <c r="G324" s="43"/>
      <c r="H324" s="23">
        <v>2216</v>
      </c>
      <c r="I324" s="43">
        <v>0</v>
      </c>
    </row>
    <row r="325" spans="1:13" s="75" customFormat="1" ht="26.25" thickBot="1">
      <c r="A325" s="19" t="s">
        <v>131</v>
      </c>
      <c r="B325" s="83" t="s">
        <v>194</v>
      </c>
      <c r="C325" s="43">
        <v>10527</v>
      </c>
      <c r="D325" s="23">
        <f>SUM(E325+F325+G325+H325+I325)</f>
        <v>10526</v>
      </c>
      <c r="E325" s="43"/>
      <c r="F325" s="43"/>
      <c r="G325" s="43"/>
      <c r="H325" s="23">
        <v>10526</v>
      </c>
      <c r="I325" s="43">
        <v>0</v>
      </c>
    </row>
    <row r="326" spans="1:13" s="75" customFormat="1" ht="13.5" thickBot="1">
      <c r="A326" s="19" t="s">
        <v>133</v>
      </c>
      <c r="B326" s="35" t="s">
        <v>119</v>
      </c>
      <c r="C326" s="43">
        <v>575</v>
      </c>
      <c r="D326" s="23">
        <f t="shared" ref="D326:D329" si="119">SUM(E326+F326+G326+H326+I326)</f>
        <v>300</v>
      </c>
      <c r="E326" s="43"/>
      <c r="F326" s="43"/>
      <c r="G326" s="43"/>
      <c r="H326" s="23"/>
      <c r="I326" s="43">
        <v>300</v>
      </c>
    </row>
    <row r="327" spans="1:13" s="55" customFormat="1" ht="13.5" thickBot="1">
      <c r="A327" s="19" t="s">
        <v>135</v>
      </c>
      <c r="B327" s="35" t="s">
        <v>110</v>
      </c>
      <c r="C327" s="43">
        <v>300</v>
      </c>
      <c r="D327" s="23">
        <f>SUM(E327+F327+G327+H327+I327)</f>
        <v>10</v>
      </c>
      <c r="E327" s="43"/>
      <c r="F327" s="43"/>
      <c r="G327" s="43"/>
      <c r="H327" s="23"/>
      <c r="I327" s="43">
        <v>10</v>
      </c>
    </row>
    <row r="328" spans="1:13" s="84" customFormat="1" ht="13.5" thickBot="1">
      <c r="A328" s="19" t="s">
        <v>239</v>
      </c>
      <c r="B328" s="83" t="s">
        <v>241</v>
      </c>
      <c r="C328" s="39">
        <v>500</v>
      </c>
      <c r="D328" s="23">
        <f>SUM(E328+F328+G328+H328+I328)</f>
        <v>350</v>
      </c>
      <c r="E328" s="43"/>
      <c r="F328" s="23"/>
      <c r="G328" s="82"/>
      <c r="H328" s="43"/>
      <c r="I328" s="43">
        <v>350</v>
      </c>
    </row>
    <row r="329" spans="1:13" s="84" customFormat="1" ht="13.5" thickBot="1">
      <c r="A329" s="16" t="s">
        <v>250</v>
      </c>
      <c r="B329" s="35" t="s">
        <v>251</v>
      </c>
      <c r="C329" s="43">
        <v>350</v>
      </c>
      <c r="D329" s="23">
        <f t="shared" si="119"/>
        <v>10</v>
      </c>
      <c r="E329" s="43"/>
      <c r="F329" s="43"/>
      <c r="G329" s="43"/>
      <c r="H329" s="23"/>
      <c r="I329" s="43">
        <v>10</v>
      </c>
    </row>
    <row r="330" spans="1:13" s="84" customFormat="1" ht="13.5" thickBot="1">
      <c r="A330" s="19" t="s">
        <v>252</v>
      </c>
      <c r="B330" s="63" t="s">
        <v>253</v>
      </c>
      <c r="C330" s="39">
        <v>350</v>
      </c>
      <c r="D330" s="23">
        <f>SUM(E330+F330+G330+H330+I330)</f>
        <v>100</v>
      </c>
      <c r="E330" s="43"/>
      <c r="F330" s="43"/>
      <c r="G330" s="43"/>
      <c r="H330" s="23"/>
      <c r="I330" s="43">
        <v>100</v>
      </c>
      <c r="J330" s="55"/>
      <c r="K330" s="55"/>
      <c r="L330" s="55"/>
      <c r="M330" s="55"/>
    </row>
    <row r="331" spans="1:13" s="55" customFormat="1" ht="13.5" customHeight="1">
      <c r="A331" s="16" t="s">
        <v>11</v>
      </c>
      <c r="B331" s="79" t="s">
        <v>12</v>
      </c>
      <c r="C331" s="38">
        <f>SUM(C333+C335+C337+C339+C341+C343+C345+C347+C349+C351+C353+C355)</f>
        <v>231648</v>
      </c>
      <c r="D331" s="38">
        <f t="shared" ref="D331:I331" si="120">SUM(D333+D335+D337+D339+D341+D343+D345+D347+D349+D351+D353+D355)</f>
        <v>42976</v>
      </c>
      <c r="E331" s="38">
        <f t="shared" si="120"/>
        <v>1066</v>
      </c>
      <c r="F331" s="38">
        <f t="shared" si="120"/>
        <v>0</v>
      </c>
      <c r="G331" s="38">
        <f t="shared" si="120"/>
        <v>0</v>
      </c>
      <c r="H331" s="38">
        <f t="shared" si="120"/>
        <v>41260</v>
      </c>
      <c r="I331" s="38">
        <f t="shared" si="120"/>
        <v>650</v>
      </c>
    </row>
    <row r="332" spans="1:13" s="55" customFormat="1" ht="13.5" thickBot="1">
      <c r="A332" s="17"/>
      <c r="B332" s="80"/>
      <c r="C332" s="39">
        <f>SUM(C334+C336+C338+C340+C342+C344+C346+C348+C350+C352+C354+C356)</f>
        <v>145536</v>
      </c>
      <c r="D332" s="39">
        <f t="shared" ref="D332:I332" si="121">SUM(D334+D336+D338+D340+D342+D344+D346+D348+D350+D352+D354+D356)</f>
        <v>35996</v>
      </c>
      <c r="E332" s="39">
        <f t="shared" si="121"/>
        <v>1066</v>
      </c>
      <c r="F332" s="39">
        <f t="shared" si="121"/>
        <v>0</v>
      </c>
      <c r="G332" s="39">
        <f t="shared" si="121"/>
        <v>0</v>
      </c>
      <c r="H332" s="39">
        <f t="shared" si="121"/>
        <v>34400</v>
      </c>
      <c r="I332" s="39">
        <f t="shared" si="121"/>
        <v>530</v>
      </c>
      <c r="J332" s="84"/>
      <c r="K332" s="84"/>
      <c r="L332" s="84"/>
      <c r="M332" s="84"/>
    </row>
    <row r="333" spans="1:13" s="84" customFormat="1" ht="13.5" customHeight="1">
      <c r="A333" s="61" t="s">
        <v>43</v>
      </c>
      <c r="B333" s="66" t="s">
        <v>338</v>
      </c>
      <c r="C333" s="73">
        <v>41085</v>
      </c>
      <c r="D333" s="37">
        <f t="shared" ref="D333:D350" si="122">SUM(E333+F333+G333+H333+I333)</f>
        <v>25000</v>
      </c>
      <c r="E333" s="38"/>
      <c r="F333" s="38"/>
      <c r="G333" s="38"/>
      <c r="H333" s="37">
        <v>25000</v>
      </c>
      <c r="I333" s="38">
        <v>0</v>
      </c>
    </row>
    <row r="334" spans="1:13" s="84" customFormat="1" ht="13.5" thickBot="1">
      <c r="A334" s="51"/>
      <c r="B334" s="67" t="s">
        <v>285</v>
      </c>
      <c r="C334" s="68">
        <v>23139</v>
      </c>
      <c r="D334" s="22">
        <f t="shared" si="122"/>
        <v>20000</v>
      </c>
      <c r="E334" s="39"/>
      <c r="F334" s="39"/>
      <c r="G334" s="39"/>
      <c r="H334" s="22">
        <v>20000</v>
      </c>
      <c r="I334" s="39">
        <v>0</v>
      </c>
    </row>
    <row r="335" spans="1:13" s="84" customFormat="1" ht="13.5" customHeight="1">
      <c r="A335" s="61" t="s">
        <v>42</v>
      </c>
      <c r="B335" s="66" t="s">
        <v>280</v>
      </c>
      <c r="C335" s="73">
        <v>55703</v>
      </c>
      <c r="D335" s="37">
        <f t="shared" si="122"/>
        <v>10100</v>
      </c>
      <c r="E335" s="38"/>
      <c r="F335" s="38"/>
      <c r="G335" s="38"/>
      <c r="H335" s="37">
        <v>10100</v>
      </c>
      <c r="I335" s="38">
        <v>0</v>
      </c>
    </row>
    <row r="336" spans="1:13" s="84" customFormat="1" ht="13.5" thickBot="1">
      <c r="A336" s="51"/>
      <c r="B336" s="67" t="s">
        <v>333</v>
      </c>
      <c r="C336" s="68">
        <v>31534</v>
      </c>
      <c r="D336" s="22">
        <f t="shared" si="122"/>
        <v>9000</v>
      </c>
      <c r="E336" s="39"/>
      <c r="F336" s="39"/>
      <c r="G336" s="39"/>
      <c r="H336" s="22">
        <v>9000</v>
      </c>
      <c r="I336" s="39">
        <v>0</v>
      </c>
      <c r="J336" s="54"/>
      <c r="K336" s="54"/>
      <c r="L336" s="54"/>
      <c r="M336" s="54"/>
    </row>
    <row r="337" spans="1:13" s="54" customFormat="1" ht="29.25" customHeight="1">
      <c r="A337" s="61" t="s">
        <v>44</v>
      </c>
      <c r="B337" s="66" t="s">
        <v>159</v>
      </c>
      <c r="C337" s="73">
        <v>25342</v>
      </c>
      <c r="D337" s="37">
        <f t="shared" si="122"/>
        <v>960</v>
      </c>
      <c r="E337" s="38"/>
      <c r="F337" s="38"/>
      <c r="G337" s="38"/>
      <c r="H337" s="37">
        <v>960</v>
      </c>
      <c r="I337" s="38">
        <v>0</v>
      </c>
    </row>
    <row r="338" spans="1:13" s="54" customFormat="1" ht="13.5" thickBot="1">
      <c r="A338" s="51"/>
      <c r="B338" s="67" t="s">
        <v>263</v>
      </c>
      <c r="C338" s="68">
        <v>19298</v>
      </c>
      <c r="D338" s="22">
        <f t="shared" si="122"/>
        <v>900</v>
      </c>
      <c r="E338" s="39"/>
      <c r="F338" s="39"/>
      <c r="G338" s="39"/>
      <c r="H338" s="22">
        <v>900</v>
      </c>
      <c r="I338" s="39">
        <v>0</v>
      </c>
      <c r="J338" s="84"/>
      <c r="K338" s="84"/>
      <c r="L338" s="84"/>
      <c r="M338" s="84"/>
    </row>
    <row r="339" spans="1:13" s="84" customFormat="1" ht="13.5" customHeight="1">
      <c r="A339" s="61" t="s">
        <v>45</v>
      </c>
      <c r="B339" s="66" t="s">
        <v>331</v>
      </c>
      <c r="C339" s="73">
        <v>23035</v>
      </c>
      <c r="D339" s="37">
        <f t="shared" si="122"/>
        <v>5200</v>
      </c>
      <c r="E339" s="38"/>
      <c r="F339" s="38"/>
      <c r="G339" s="38"/>
      <c r="H339" s="37">
        <v>5200</v>
      </c>
      <c r="I339" s="38">
        <v>0</v>
      </c>
    </row>
    <row r="340" spans="1:13" s="84" customFormat="1" ht="13.5" thickBot="1">
      <c r="A340" s="51"/>
      <c r="B340" s="67" t="s">
        <v>332</v>
      </c>
      <c r="C340" s="68">
        <v>12423</v>
      </c>
      <c r="D340" s="22">
        <f t="shared" si="122"/>
        <v>4500</v>
      </c>
      <c r="E340" s="39"/>
      <c r="F340" s="39"/>
      <c r="G340" s="39"/>
      <c r="H340" s="22">
        <v>4500</v>
      </c>
      <c r="I340" s="39">
        <v>0</v>
      </c>
      <c r="J340" s="54"/>
      <c r="K340" s="54"/>
      <c r="L340" s="54"/>
      <c r="M340" s="54"/>
    </row>
    <row r="341" spans="1:13" s="84" customFormat="1" ht="15.75" customHeight="1">
      <c r="A341" s="61" t="s">
        <v>46</v>
      </c>
      <c r="B341" s="66" t="s">
        <v>401</v>
      </c>
      <c r="C341" s="73">
        <v>590</v>
      </c>
      <c r="D341" s="37">
        <f t="shared" si="122"/>
        <v>590</v>
      </c>
      <c r="E341" s="38">
        <v>590</v>
      </c>
      <c r="F341" s="38"/>
      <c r="G341" s="38"/>
      <c r="H341" s="37"/>
      <c r="I341" s="38">
        <v>0</v>
      </c>
    </row>
    <row r="342" spans="1:13" s="84" customFormat="1" ht="14.25" customHeight="1" thickBot="1">
      <c r="A342" s="51"/>
      <c r="B342" s="67"/>
      <c r="C342" s="68">
        <v>590</v>
      </c>
      <c r="D342" s="22">
        <f t="shared" si="122"/>
        <v>590</v>
      </c>
      <c r="E342" s="39">
        <v>590</v>
      </c>
      <c r="F342" s="39"/>
      <c r="G342" s="39"/>
      <c r="H342" s="22"/>
      <c r="I342" s="39">
        <v>0</v>
      </c>
    </row>
    <row r="343" spans="1:13" s="84" customFormat="1" ht="15.75" customHeight="1">
      <c r="A343" s="61" t="s">
        <v>47</v>
      </c>
      <c r="B343" s="66" t="s">
        <v>402</v>
      </c>
      <c r="C343" s="73">
        <v>476</v>
      </c>
      <c r="D343" s="37">
        <f t="shared" si="122"/>
        <v>476</v>
      </c>
      <c r="E343" s="38">
        <v>476</v>
      </c>
      <c r="F343" s="38"/>
      <c r="G343" s="38"/>
      <c r="H343" s="37"/>
      <c r="I343" s="38">
        <v>0</v>
      </c>
    </row>
    <row r="344" spans="1:13" s="84" customFormat="1" ht="14.25" customHeight="1" thickBot="1">
      <c r="A344" s="51"/>
      <c r="B344" s="67"/>
      <c r="C344" s="68">
        <v>476</v>
      </c>
      <c r="D344" s="22">
        <f t="shared" si="122"/>
        <v>476</v>
      </c>
      <c r="E344" s="39">
        <v>476</v>
      </c>
      <c r="F344" s="39"/>
      <c r="G344" s="39"/>
      <c r="H344" s="22"/>
      <c r="I344" s="39">
        <v>0</v>
      </c>
    </row>
    <row r="345" spans="1:13" s="84" customFormat="1" ht="13.5" customHeight="1">
      <c r="A345" s="61" t="s">
        <v>48</v>
      </c>
      <c r="B345" s="66" t="s">
        <v>266</v>
      </c>
      <c r="C345" s="73">
        <v>11303</v>
      </c>
      <c r="D345" s="37">
        <f t="shared" si="122"/>
        <v>10</v>
      </c>
      <c r="E345" s="38"/>
      <c r="F345" s="38"/>
      <c r="G345" s="38"/>
      <c r="H345" s="37"/>
      <c r="I345" s="38">
        <v>10</v>
      </c>
    </row>
    <row r="346" spans="1:13" s="84" customFormat="1" ht="13.5" thickBot="1">
      <c r="A346" s="51"/>
      <c r="B346" s="67" t="s">
        <v>313</v>
      </c>
      <c r="C346" s="68">
        <v>6565</v>
      </c>
      <c r="D346" s="22">
        <f t="shared" si="122"/>
        <v>0</v>
      </c>
      <c r="E346" s="39"/>
      <c r="F346" s="39"/>
      <c r="G346" s="39"/>
      <c r="H346" s="22"/>
      <c r="I346" s="39">
        <v>0</v>
      </c>
    </row>
    <row r="347" spans="1:13" s="84" customFormat="1" ht="20.25" customHeight="1">
      <c r="A347" s="16" t="s">
        <v>49</v>
      </c>
      <c r="B347" s="24" t="s">
        <v>175</v>
      </c>
      <c r="C347" s="38">
        <v>45902</v>
      </c>
      <c r="D347" s="37">
        <f t="shared" si="122"/>
        <v>10</v>
      </c>
      <c r="E347" s="38"/>
      <c r="F347" s="38"/>
      <c r="G347" s="38"/>
      <c r="H347" s="37"/>
      <c r="I347" s="38">
        <v>10</v>
      </c>
    </row>
    <row r="348" spans="1:13" s="84" customFormat="1" ht="13.5" thickBot="1">
      <c r="A348" s="17"/>
      <c r="B348" s="67" t="s">
        <v>267</v>
      </c>
      <c r="C348" s="39">
        <v>34728</v>
      </c>
      <c r="D348" s="22">
        <f t="shared" si="122"/>
        <v>0</v>
      </c>
      <c r="E348" s="39"/>
      <c r="F348" s="39"/>
      <c r="G348" s="39"/>
      <c r="H348" s="22"/>
      <c r="I348" s="39">
        <v>0</v>
      </c>
    </row>
    <row r="349" spans="1:13" s="84" customFormat="1" ht="13.5" customHeight="1">
      <c r="A349" s="61" t="s">
        <v>50</v>
      </c>
      <c r="B349" s="69" t="s">
        <v>348</v>
      </c>
      <c r="C349" s="73">
        <v>900</v>
      </c>
      <c r="D349" s="37">
        <f t="shared" si="122"/>
        <v>600</v>
      </c>
      <c r="E349" s="38"/>
      <c r="F349" s="38"/>
      <c r="G349" s="38"/>
      <c r="H349" s="37"/>
      <c r="I349" s="38">
        <v>600</v>
      </c>
    </row>
    <row r="350" spans="1:13" s="84" customFormat="1" ht="15" thickBot="1">
      <c r="A350" s="51"/>
      <c r="B350" s="67" t="s">
        <v>349</v>
      </c>
      <c r="C350" s="68">
        <v>543</v>
      </c>
      <c r="D350" s="22">
        <f t="shared" si="122"/>
        <v>530</v>
      </c>
      <c r="E350" s="39"/>
      <c r="F350" s="39"/>
      <c r="G350" s="39"/>
      <c r="H350" s="22"/>
      <c r="I350" s="39">
        <v>530</v>
      </c>
      <c r="J350" s="113"/>
      <c r="K350" s="113"/>
      <c r="L350" s="113"/>
      <c r="M350" s="113"/>
    </row>
    <row r="351" spans="1:13" s="113" customFormat="1">
      <c r="A351" s="50" t="s">
        <v>51</v>
      </c>
      <c r="B351" s="66" t="s">
        <v>273</v>
      </c>
      <c r="C351" s="65">
        <v>9799</v>
      </c>
      <c r="D351" s="88">
        <f>SUM(E351+F351+G351+H351+I351)</f>
        <v>10</v>
      </c>
      <c r="E351" s="40"/>
      <c r="F351" s="40"/>
      <c r="G351" s="40"/>
      <c r="H351" s="21"/>
      <c r="I351" s="40">
        <v>10</v>
      </c>
    </row>
    <row r="352" spans="1:13" s="113" customFormat="1" ht="14.25" customHeight="1" thickBot="1">
      <c r="A352" s="51"/>
      <c r="B352" s="67" t="s">
        <v>281</v>
      </c>
      <c r="C352" s="68">
        <v>4822</v>
      </c>
      <c r="D352" s="93">
        <f>SUM(E352+F352+G352+H352+I352)</f>
        <v>0</v>
      </c>
      <c r="E352" s="39"/>
      <c r="F352" s="39"/>
      <c r="G352" s="39"/>
      <c r="H352" s="22"/>
      <c r="I352" s="39">
        <v>0</v>
      </c>
      <c r="J352" s="84"/>
      <c r="K352" s="84"/>
      <c r="L352" s="84"/>
      <c r="M352" s="84"/>
    </row>
    <row r="353" spans="1:13" s="84" customFormat="1" ht="13.5" customHeight="1">
      <c r="A353" s="61" t="s">
        <v>52</v>
      </c>
      <c r="B353" s="66" t="s">
        <v>274</v>
      </c>
      <c r="C353" s="73">
        <v>15811</v>
      </c>
      <c r="D353" s="37">
        <f t="shared" ref="D353:D356" si="123">SUM(E353+F353+G353+H353+I353)</f>
        <v>10</v>
      </c>
      <c r="E353" s="38"/>
      <c r="F353" s="38"/>
      <c r="G353" s="38"/>
      <c r="H353" s="37"/>
      <c r="I353" s="38">
        <v>10</v>
      </c>
    </row>
    <row r="354" spans="1:13" s="84" customFormat="1" ht="13.5" thickBot="1">
      <c r="A354" s="51"/>
      <c r="B354" s="67" t="s">
        <v>343</v>
      </c>
      <c r="C354" s="68">
        <v>10308</v>
      </c>
      <c r="D354" s="22">
        <f t="shared" si="123"/>
        <v>0</v>
      </c>
      <c r="E354" s="39"/>
      <c r="F354" s="39"/>
      <c r="G354" s="39"/>
      <c r="H354" s="22"/>
      <c r="I354" s="39">
        <v>0</v>
      </c>
      <c r="J354" s="54"/>
      <c r="K354" s="54"/>
      <c r="L354" s="54"/>
      <c r="M354" s="54"/>
    </row>
    <row r="355" spans="1:13" s="54" customFormat="1" ht="13.5" customHeight="1">
      <c r="A355" s="61" t="s">
        <v>53</v>
      </c>
      <c r="B355" s="66" t="s">
        <v>359</v>
      </c>
      <c r="C355" s="73">
        <v>1702</v>
      </c>
      <c r="D355" s="37">
        <f t="shared" si="123"/>
        <v>10</v>
      </c>
      <c r="E355" s="38"/>
      <c r="F355" s="38"/>
      <c r="G355" s="38"/>
      <c r="H355" s="37"/>
      <c r="I355" s="38">
        <v>10</v>
      </c>
    </row>
    <row r="356" spans="1:13" s="54" customFormat="1" ht="13.5" thickBot="1">
      <c r="A356" s="51"/>
      <c r="B356" s="67" t="s">
        <v>360</v>
      </c>
      <c r="C356" s="68">
        <v>1110</v>
      </c>
      <c r="D356" s="22">
        <f t="shared" si="123"/>
        <v>0</v>
      </c>
      <c r="E356" s="39"/>
      <c r="F356" s="39"/>
      <c r="G356" s="39"/>
      <c r="H356" s="22"/>
      <c r="I356" s="39">
        <v>0</v>
      </c>
      <c r="J356" s="55"/>
      <c r="K356" s="55"/>
      <c r="L356" s="55"/>
      <c r="M356" s="55"/>
    </row>
    <row r="357" spans="1:13" s="55" customFormat="1" ht="13.5" customHeight="1">
      <c r="A357" s="27" t="s">
        <v>80</v>
      </c>
      <c r="B357" s="30" t="s">
        <v>83</v>
      </c>
      <c r="C357" s="40">
        <f t="shared" ref="C357:I357" si="124">SUM(C359+C375+C381)</f>
        <v>159653</v>
      </c>
      <c r="D357" s="40">
        <f t="shared" si="124"/>
        <v>73887</v>
      </c>
      <c r="E357" s="40">
        <f t="shared" si="124"/>
        <v>0</v>
      </c>
      <c r="F357" s="40">
        <f t="shared" si="124"/>
        <v>0</v>
      </c>
      <c r="G357" s="40">
        <f t="shared" si="124"/>
        <v>0</v>
      </c>
      <c r="H357" s="40">
        <f t="shared" si="124"/>
        <v>71514</v>
      </c>
      <c r="I357" s="40">
        <f t="shared" si="124"/>
        <v>2373</v>
      </c>
    </row>
    <row r="358" spans="1:13" s="55" customFormat="1" ht="14.25" customHeight="1" thickBot="1">
      <c r="A358" s="17"/>
      <c r="B358" s="34" t="s">
        <v>59</v>
      </c>
      <c r="C358" s="39">
        <f t="shared" ref="C358:I358" si="125">SUM(C360+C382)</f>
        <v>52491</v>
      </c>
      <c r="D358" s="39">
        <f t="shared" si="125"/>
        <v>54000</v>
      </c>
      <c r="E358" s="39">
        <f t="shared" si="125"/>
        <v>0</v>
      </c>
      <c r="F358" s="39">
        <f t="shared" si="125"/>
        <v>0</v>
      </c>
      <c r="G358" s="39">
        <f t="shared" si="125"/>
        <v>0</v>
      </c>
      <c r="H358" s="39">
        <f t="shared" si="125"/>
        <v>54000</v>
      </c>
      <c r="I358" s="39">
        <f t="shared" si="125"/>
        <v>0</v>
      </c>
    </row>
    <row r="359" spans="1:13" s="55" customFormat="1" ht="13.5" customHeight="1">
      <c r="A359" s="27"/>
      <c r="B359" s="30" t="s">
        <v>87</v>
      </c>
      <c r="C359" s="40">
        <f t="shared" ref="C359:I360" si="126">SUM(C361+C369)</f>
        <v>93817</v>
      </c>
      <c r="D359" s="40">
        <f t="shared" si="126"/>
        <v>66676</v>
      </c>
      <c r="E359" s="40">
        <f t="shared" si="126"/>
        <v>0</v>
      </c>
      <c r="F359" s="40">
        <f t="shared" si="126"/>
        <v>0</v>
      </c>
      <c r="G359" s="40">
        <f t="shared" si="126"/>
        <v>0</v>
      </c>
      <c r="H359" s="40">
        <f t="shared" si="126"/>
        <v>64731</v>
      </c>
      <c r="I359" s="40">
        <f t="shared" si="126"/>
        <v>1945</v>
      </c>
    </row>
    <row r="360" spans="1:13" s="55" customFormat="1" ht="13.5" thickBot="1">
      <c r="A360" s="17"/>
      <c r="B360" s="34"/>
      <c r="C360" s="39">
        <f t="shared" si="126"/>
        <v>52491</v>
      </c>
      <c r="D360" s="39">
        <f t="shared" si="126"/>
        <v>54000</v>
      </c>
      <c r="E360" s="39">
        <f t="shared" si="126"/>
        <v>0</v>
      </c>
      <c r="F360" s="39">
        <f t="shared" si="126"/>
        <v>0</v>
      </c>
      <c r="G360" s="39">
        <f t="shared" si="126"/>
        <v>0</v>
      </c>
      <c r="H360" s="39">
        <f t="shared" si="126"/>
        <v>54000</v>
      </c>
      <c r="I360" s="39">
        <f t="shared" si="126"/>
        <v>0</v>
      </c>
    </row>
    <row r="361" spans="1:13" s="55" customFormat="1" ht="12.75">
      <c r="A361" s="27" t="s">
        <v>14</v>
      </c>
      <c r="B361" s="12" t="s">
        <v>113</v>
      </c>
      <c r="C361" s="40">
        <f>SUM(C363+C365+C367)</f>
        <v>70517</v>
      </c>
      <c r="D361" s="40">
        <f t="shared" ref="D361:I362" si="127">SUM(D363+D365+D367)</f>
        <v>65101</v>
      </c>
      <c r="E361" s="40">
        <f t="shared" si="127"/>
        <v>0</v>
      </c>
      <c r="F361" s="40">
        <f t="shared" si="127"/>
        <v>0</v>
      </c>
      <c r="G361" s="40">
        <f t="shared" si="127"/>
        <v>0</v>
      </c>
      <c r="H361" s="40">
        <f t="shared" si="127"/>
        <v>64731</v>
      </c>
      <c r="I361" s="40">
        <f t="shared" si="127"/>
        <v>370</v>
      </c>
    </row>
    <row r="362" spans="1:13" s="55" customFormat="1" ht="13.5" thickBot="1">
      <c r="A362" s="17"/>
      <c r="B362" s="34"/>
      <c r="C362" s="39">
        <f>SUM(C364+C366+C368)</f>
        <v>52491</v>
      </c>
      <c r="D362" s="39">
        <f t="shared" si="127"/>
        <v>54000</v>
      </c>
      <c r="E362" s="39">
        <f t="shared" si="127"/>
        <v>0</v>
      </c>
      <c r="F362" s="39">
        <f t="shared" si="127"/>
        <v>0</v>
      </c>
      <c r="G362" s="39">
        <f t="shared" si="127"/>
        <v>0</v>
      </c>
      <c r="H362" s="39">
        <f t="shared" si="127"/>
        <v>54000</v>
      </c>
      <c r="I362" s="39">
        <f t="shared" si="127"/>
        <v>0</v>
      </c>
      <c r="J362" s="75"/>
      <c r="K362" s="75"/>
      <c r="L362" s="75"/>
      <c r="M362" s="75"/>
    </row>
    <row r="363" spans="1:13" s="75" customFormat="1" ht="27" customHeight="1">
      <c r="A363" s="50" t="s">
        <v>43</v>
      </c>
      <c r="B363" s="66" t="s">
        <v>231</v>
      </c>
      <c r="C363" s="65">
        <v>13677</v>
      </c>
      <c r="D363" s="21">
        <f t="shared" ref="D363:D368" si="128">SUM(E363+F363+G363+H363+I363)</f>
        <v>12310</v>
      </c>
      <c r="E363" s="40"/>
      <c r="F363" s="40"/>
      <c r="G363" s="40"/>
      <c r="H363" s="21">
        <v>12290</v>
      </c>
      <c r="I363" s="40">
        <v>20</v>
      </c>
    </row>
    <row r="364" spans="1:13" s="75" customFormat="1" ht="13.5" thickBot="1">
      <c r="A364" s="51"/>
      <c r="B364" s="85" t="s">
        <v>403</v>
      </c>
      <c r="C364" s="68">
        <v>7491</v>
      </c>
      <c r="D364" s="22">
        <f t="shared" si="128"/>
        <v>10000</v>
      </c>
      <c r="E364" s="39"/>
      <c r="F364" s="39"/>
      <c r="G364" s="39"/>
      <c r="H364" s="22">
        <v>10000</v>
      </c>
      <c r="I364" s="39">
        <v>0</v>
      </c>
    </row>
    <row r="365" spans="1:13" s="75" customFormat="1" ht="25.5" customHeight="1">
      <c r="A365" s="50" t="s">
        <v>42</v>
      </c>
      <c r="B365" s="66" t="s">
        <v>232</v>
      </c>
      <c r="C365" s="65">
        <v>24173</v>
      </c>
      <c r="D365" s="21">
        <f t="shared" si="128"/>
        <v>20124</v>
      </c>
      <c r="E365" s="40"/>
      <c r="F365" s="40"/>
      <c r="G365" s="40"/>
      <c r="H365" s="21">
        <v>19824</v>
      </c>
      <c r="I365" s="40">
        <v>300</v>
      </c>
    </row>
    <row r="366" spans="1:13" s="75" customFormat="1" ht="13.5" thickBot="1">
      <c r="A366" s="51"/>
      <c r="B366" s="85"/>
      <c r="C366" s="68">
        <v>20000</v>
      </c>
      <c r="D366" s="22">
        <f t="shared" si="128"/>
        <v>19000</v>
      </c>
      <c r="E366" s="39"/>
      <c r="F366" s="39"/>
      <c r="G366" s="39"/>
      <c r="H366" s="22">
        <v>19000</v>
      </c>
      <c r="I366" s="39">
        <v>0</v>
      </c>
    </row>
    <row r="367" spans="1:13" s="75" customFormat="1" ht="27" customHeight="1">
      <c r="A367" s="50" t="s">
        <v>44</v>
      </c>
      <c r="B367" s="66" t="s">
        <v>242</v>
      </c>
      <c r="C367" s="65">
        <v>32667</v>
      </c>
      <c r="D367" s="21">
        <f t="shared" si="128"/>
        <v>32667</v>
      </c>
      <c r="E367" s="40"/>
      <c r="F367" s="40"/>
      <c r="G367" s="40"/>
      <c r="H367" s="21">
        <v>32617</v>
      </c>
      <c r="I367" s="40">
        <v>50</v>
      </c>
    </row>
    <row r="368" spans="1:13" s="75" customFormat="1" ht="13.5" thickBot="1">
      <c r="A368" s="51"/>
      <c r="B368" s="85"/>
      <c r="C368" s="68">
        <v>25000</v>
      </c>
      <c r="D368" s="22">
        <f t="shared" si="128"/>
        <v>25000</v>
      </c>
      <c r="E368" s="39"/>
      <c r="F368" s="39"/>
      <c r="G368" s="39"/>
      <c r="H368" s="22">
        <v>25000</v>
      </c>
      <c r="I368" s="39">
        <v>0</v>
      </c>
      <c r="J368" s="55"/>
      <c r="K368" s="55"/>
      <c r="L368" s="55"/>
      <c r="M368" s="55"/>
    </row>
    <row r="369" spans="1:13" s="55" customFormat="1" ht="13.5" customHeight="1">
      <c r="A369" s="16" t="s">
        <v>15</v>
      </c>
      <c r="B369" s="33" t="s">
        <v>16</v>
      </c>
      <c r="C369" s="40">
        <f>SUM(C371+C373)</f>
        <v>23300</v>
      </c>
      <c r="D369" s="40">
        <f t="shared" ref="D369:I369" si="129">SUM(D371+D373)</f>
        <v>1575</v>
      </c>
      <c r="E369" s="40">
        <f t="shared" si="129"/>
        <v>0</v>
      </c>
      <c r="F369" s="40">
        <f t="shared" si="129"/>
        <v>0</v>
      </c>
      <c r="G369" s="40">
        <f t="shared" si="129"/>
        <v>0</v>
      </c>
      <c r="H369" s="40">
        <f t="shared" si="129"/>
        <v>0</v>
      </c>
      <c r="I369" s="40">
        <f t="shared" si="129"/>
        <v>1575</v>
      </c>
    </row>
    <row r="370" spans="1:13" s="55" customFormat="1" ht="13.5" thickBot="1">
      <c r="A370" s="17"/>
      <c r="B370" s="34"/>
      <c r="C370" s="39">
        <f>0</f>
        <v>0</v>
      </c>
      <c r="D370" s="39">
        <f>0</f>
        <v>0</v>
      </c>
      <c r="E370" s="39">
        <f>0</f>
        <v>0</v>
      </c>
      <c r="F370" s="39">
        <f>0</f>
        <v>0</v>
      </c>
      <c r="G370" s="39">
        <f>0</f>
        <v>0</v>
      </c>
      <c r="H370" s="39">
        <f>0</f>
        <v>0</v>
      </c>
      <c r="I370" s="39">
        <f>0</f>
        <v>0</v>
      </c>
      <c r="J370" s="54"/>
      <c r="K370" s="54"/>
      <c r="L370" s="54"/>
      <c r="M370" s="54"/>
    </row>
    <row r="371" spans="1:13" s="54" customFormat="1" ht="13.5" thickBot="1">
      <c r="A371" s="17" t="s">
        <v>6</v>
      </c>
      <c r="B371" s="25" t="s">
        <v>62</v>
      </c>
      <c r="C371" s="39">
        <f t="shared" ref="C371:I371" si="130">SUM(C372:C372)</f>
        <v>23000</v>
      </c>
      <c r="D371" s="39">
        <f t="shared" si="130"/>
        <v>1500</v>
      </c>
      <c r="E371" s="39">
        <f t="shared" si="130"/>
        <v>0</v>
      </c>
      <c r="F371" s="39">
        <f t="shared" si="130"/>
        <v>0</v>
      </c>
      <c r="G371" s="39">
        <f t="shared" si="130"/>
        <v>0</v>
      </c>
      <c r="H371" s="39">
        <f t="shared" si="130"/>
        <v>0</v>
      </c>
      <c r="I371" s="39">
        <f t="shared" si="130"/>
        <v>1500</v>
      </c>
      <c r="J371" s="75"/>
      <c r="K371" s="75"/>
      <c r="L371" s="75"/>
      <c r="M371" s="75"/>
    </row>
    <row r="372" spans="1:13" s="75" customFormat="1" ht="13.5" thickBot="1">
      <c r="A372" s="17" t="s">
        <v>43</v>
      </c>
      <c r="B372" s="25" t="s">
        <v>158</v>
      </c>
      <c r="C372" s="39">
        <v>23000</v>
      </c>
      <c r="D372" s="22">
        <f>SUM(E372+F372+G372+H372+I372)</f>
        <v>1500</v>
      </c>
      <c r="E372" s="39"/>
      <c r="F372" s="39"/>
      <c r="G372" s="39"/>
      <c r="H372" s="22"/>
      <c r="I372" s="39">
        <v>1500</v>
      </c>
      <c r="J372" s="55"/>
      <c r="K372" s="55"/>
      <c r="L372" s="55"/>
      <c r="M372" s="55"/>
    </row>
    <row r="373" spans="1:13" s="55" customFormat="1" ht="13.5" thickBot="1">
      <c r="A373" s="17" t="s">
        <v>7</v>
      </c>
      <c r="B373" s="34" t="s">
        <v>9</v>
      </c>
      <c r="C373" s="39">
        <f t="shared" ref="C373:I373" si="131">SUM(C374:C374)</f>
        <v>300</v>
      </c>
      <c r="D373" s="39">
        <f t="shared" si="131"/>
        <v>75</v>
      </c>
      <c r="E373" s="39">
        <f t="shared" si="131"/>
        <v>0</v>
      </c>
      <c r="F373" s="39">
        <f t="shared" si="131"/>
        <v>0</v>
      </c>
      <c r="G373" s="39">
        <f t="shared" si="131"/>
        <v>0</v>
      </c>
      <c r="H373" s="39">
        <f t="shared" si="131"/>
        <v>0</v>
      </c>
      <c r="I373" s="39">
        <f t="shared" si="131"/>
        <v>75</v>
      </c>
      <c r="J373" s="75"/>
      <c r="K373" s="75"/>
      <c r="L373" s="75"/>
      <c r="M373" s="75"/>
    </row>
    <row r="374" spans="1:13" s="75" customFormat="1" ht="27" customHeight="1" thickBot="1">
      <c r="A374" s="17" t="s">
        <v>43</v>
      </c>
      <c r="B374" s="25" t="s">
        <v>121</v>
      </c>
      <c r="C374" s="39">
        <v>300</v>
      </c>
      <c r="D374" s="22">
        <f>SUM(E374+F374+G374+H374+I374)</f>
        <v>75</v>
      </c>
      <c r="E374" s="39"/>
      <c r="F374" s="39"/>
      <c r="G374" s="39"/>
      <c r="H374" s="22"/>
      <c r="I374" s="39">
        <v>75</v>
      </c>
      <c r="J374" s="55"/>
      <c r="K374" s="55"/>
      <c r="L374" s="55"/>
      <c r="M374" s="55"/>
    </row>
    <row r="375" spans="1:13" s="55" customFormat="1" ht="13.5" customHeight="1">
      <c r="A375" s="27"/>
      <c r="B375" s="30" t="s">
        <v>157</v>
      </c>
      <c r="C375" s="40">
        <f t="shared" ref="C375:I375" si="132">SUM(C377)</f>
        <v>35332</v>
      </c>
      <c r="D375" s="21">
        <f t="shared" si="132"/>
        <v>360</v>
      </c>
      <c r="E375" s="40">
        <f t="shared" si="132"/>
        <v>0</v>
      </c>
      <c r="F375" s="38">
        <f t="shared" si="132"/>
        <v>0</v>
      </c>
      <c r="G375" s="40">
        <f t="shared" si="132"/>
        <v>0</v>
      </c>
      <c r="H375" s="21">
        <f t="shared" si="132"/>
        <v>350</v>
      </c>
      <c r="I375" s="40">
        <f t="shared" si="132"/>
        <v>10</v>
      </c>
    </row>
    <row r="376" spans="1:13" s="55" customFormat="1" ht="13.5" thickBot="1">
      <c r="A376" s="17"/>
      <c r="B376" s="34"/>
      <c r="C376" s="39">
        <v>0</v>
      </c>
      <c r="D376" s="22">
        <v>0</v>
      </c>
      <c r="E376" s="39">
        <v>0</v>
      </c>
      <c r="F376" s="39">
        <v>0</v>
      </c>
      <c r="G376" s="39">
        <v>0</v>
      </c>
      <c r="H376" s="22">
        <v>0</v>
      </c>
      <c r="I376" s="39">
        <v>0</v>
      </c>
    </row>
    <row r="377" spans="1:13" s="55" customFormat="1" ht="13.5" thickBot="1">
      <c r="A377" s="19" t="s">
        <v>15</v>
      </c>
      <c r="B377" s="5" t="s">
        <v>16</v>
      </c>
      <c r="C377" s="43">
        <f>SUM(C378:C378)</f>
        <v>35332</v>
      </c>
      <c r="D377" s="43">
        <f t="shared" ref="D377:I377" si="133">SUM(D378:D378)</f>
        <v>360</v>
      </c>
      <c r="E377" s="43">
        <f t="shared" si="133"/>
        <v>0</v>
      </c>
      <c r="F377" s="98">
        <f t="shared" si="133"/>
        <v>0</v>
      </c>
      <c r="G377" s="43">
        <f t="shared" si="133"/>
        <v>0</v>
      </c>
      <c r="H377" s="43">
        <f t="shared" si="133"/>
        <v>350</v>
      </c>
      <c r="I377" s="43">
        <f t="shared" si="133"/>
        <v>10</v>
      </c>
    </row>
    <row r="378" spans="1:13" s="55" customFormat="1" ht="13.5" thickBot="1">
      <c r="A378" s="17" t="s">
        <v>7</v>
      </c>
      <c r="B378" s="34" t="s">
        <v>9</v>
      </c>
      <c r="C378" s="39">
        <f>SUM(C379:C380)</f>
        <v>35332</v>
      </c>
      <c r="D378" s="39">
        <f t="shared" ref="D378:I378" si="134">SUM(D379:D380)</f>
        <v>360</v>
      </c>
      <c r="E378" s="39">
        <f t="shared" si="134"/>
        <v>0</v>
      </c>
      <c r="F378" s="39">
        <f t="shared" si="134"/>
        <v>0</v>
      </c>
      <c r="G378" s="39">
        <f t="shared" si="134"/>
        <v>0</v>
      </c>
      <c r="H378" s="39">
        <f t="shared" si="134"/>
        <v>350</v>
      </c>
      <c r="I378" s="39">
        <f t="shared" si="134"/>
        <v>10</v>
      </c>
    </row>
    <row r="379" spans="1:13" s="55" customFormat="1" ht="27" customHeight="1" thickBot="1">
      <c r="A379" s="17" t="s">
        <v>43</v>
      </c>
      <c r="B379" s="25" t="s">
        <v>372</v>
      </c>
      <c r="C379" s="39">
        <v>6792</v>
      </c>
      <c r="D379" s="22">
        <f>SUM(E379+F379+G379+H379+I379)</f>
        <v>350</v>
      </c>
      <c r="E379" s="39"/>
      <c r="F379" s="39"/>
      <c r="G379" s="39"/>
      <c r="H379" s="22">
        <v>350</v>
      </c>
      <c r="I379" s="39">
        <v>0</v>
      </c>
    </row>
    <row r="380" spans="1:13" s="55" customFormat="1" ht="27" customHeight="1" thickBot="1">
      <c r="A380" s="17" t="s">
        <v>42</v>
      </c>
      <c r="B380" s="25" t="s">
        <v>295</v>
      </c>
      <c r="C380" s="39">
        <v>28540</v>
      </c>
      <c r="D380" s="22">
        <f>SUM(E380+F380+G380+H380+I380)</f>
        <v>10</v>
      </c>
      <c r="E380" s="39"/>
      <c r="F380" s="39"/>
      <c r="G380" s="39"/>
      <c r="H380" s="22"/>
      <c r="I380" s="39">
        <v>10</v>
      </c>
    </row>
    <row r="381" spans="1:13" s="55" customFormat="1" ht="13.5" customHeight="1">
      <c r="A381" s="27"/>
      <c r="B381" s="30" t="s">
        <v>122</v>
      </c>
      <c r="C381" s="40">
        <f t="shared" ref="C381:I381" si="135">SUM(C383)</f>
        <v>30504</v>
      </c>
      <c r="D381" s="21">
        <f t="shared" si="135"/>
        <v>6851</v>
      </c>
      <c r="E381" s="40">
        <f t="shared" si="135"/>
        <v>0</v>
      </c>
      <c r="F381" s="38">
        <f t="shared" si="135"/>
        <v>0</v>
      </c>
      <c r="G381" s="40">
        <f t="shared" si="135"/>
        <v>0</v>
      </c>
      <c r="H381" s="21">
        <f t="shared" si="135"/>
        <v>6433</v>
      </c>
      <c r="I381" s="40">
        <f t="shared" si="135"/>
        <v>418</v>
      </c>
    </row>
    <row r="382" spans="1:13" s="55" customFormat="1" ht="13.5" thickBot="1">
      <c r="A382" s="17"/>
      <c r="B382" s="34"/>
      <c r="C382" s="39">
        <v>0</v>
      </c>
      <c r="D382" s="22">
        <v>0</v>
      </c>
      <c r="E382" s="39">
        <v>0</v>
      </c>
      <c r="F382" s="39">
        <v>0</v>
      </c>
      <c r="G382" s="39">
        <v>0</v>
      </c>
      <c r="H382" s="22">
        <v>0</v>
      </c>
      <c r="I382" s="39">
        <v>0</v>
      </c>
    </row>
    <row r="383" spans="1:13" s="55" customFormat="1" ht="13.5" thickBot="1">
      <c r="A383" s="19" t="s">
        <v>15</v>
      </c>
      <c r="B383" s="5" t="s">
        <v>16</v>
      </c>
      <c r="C383" s="43">
        <f>SUM(C384)</f>
        <v>30504</v>
      </c>
      <c r="D383" s="43">
        <f t="shared" ref="D383:I383" si="136">SUM(D384)</f>
        <v>6851</v>
      </c>
      <c r="E383" s="43">
        <f t="shared" si="136"/>
        <v>0</v>
      </c>
      <c r="F383" s="43">
        <f t="shared" si="136"/>
        <v>0</v>
      </c>
      <c r="G383" s="43">
        <f t="shared" si="136"/>
        <v>0</v>
      </c>
      <c r="H383" s="43">
        <f t="shared" si="136"/>
        <v>6433</v>
      </c>
      <c r="I383" s="43">
        <f t="shared" si="136"/>
        <v>418</v>
      </c>
      <c r="J383" s="54"/>
      <c r="K383" s="54"/>
      <c r="L383" s="54"/>
      <c r="M383" s="54"/>
    </row>
    <row r="384" spans="1:13" s="54" customFormat="1" ht="13.5" thickBot="1">
      <c r="A384" s="17" t="s">
        <v>6</v>
      </c>
      <c r="B384" s="25" t="s">
        <v>62</v>
      </c>
      <c r="C384" s="39">
        <f t="shared" ref="C384:I384" si="137">SUM(C385:C387)</f>
        <v>30504</v>
      </c>
      <c r="D384" s="39">
        <f t="shared" si="137"/>
        <v>6851</v>
      </c>
      <c r="E384" s="39">
        <f t="shared" si="137"/>
        <v>0</v>
      </c>
      <c r="F384" s="39">
        <f t="shared" si="137"/>
        <v>0</v>
      </c>
      <c r="G384" s="39">
        <f t="shared" si="137"/>
        <v>0</v>
      </c>
      <c r="H384" s="39">
        <f t="shared" si="137"/>
        <v>6433</v>
      </c>
      <c r="I384" s="39">
        <f t="shared" si="137"/>
        <v>418</v>
      </c>
      <c r="J384" s="55"/>
      <c r="K384" s="55"/>
      <c r="L384" s="55"/>
      <c r="M384" s="55"/>
    </row>
    <row r="385" spans="1:13" s="55" customFormat="1" ht="40.5" customHeight="1" thickBot="1">
      <c r="A385" s="17" t="s">
        <v>43</v>
      </c>
      <c r="B385" s="83" t="s">
        <v>318</v>
      </c>
      <c r="C385" s="39">
        <v>9981</v>
      </c>
      <c r="D385" s="22">
        <f>SUM(E385+F385+G385+H385+I385)</f>
        <v>6533</v>
      </c>
      <c r="E385" s="39"/>
      <c r="F385" s="39"/>
      <c r="G385" s="39"/>
      <c r="H385" s="22">
        <v>6433</v>
      </c>
      <c r="I385" s="39">
        <v>100</v>
      </c>
    </row>
    <row r="386" spans="1:13" s="55" customFormat="1" ht="13.5" customHeight="1" thickBot="1">
      <c r="A386" s="17" t="s">
        <v>42</v>
      </c>
      <c r="B386" s="25" t="s">
        <v>141</v>
      </c>
      <c r="C386" s="39">
        <v>2481</v>
      </c>
      <c r="D386" s="22">
        <f>SUM(E386+F386+G386+H386+I386)</f>
        <v>308</v>
      </c>
      <c r="E386" s="39"/>
      <c r="F386" s="39"/>
      <c r="G386" s="39"/>
      <c r="H386" s="22"/>
      <c r="I386" s="39">
        <v>308</v>
      </c>
    </row>
    <row r="387" spans="1:13" s="55" customFormat="1" ht="26.25" thickBot="1">
      <c r="A387" s="17" t="s">
        <v>44</v>
      </c>
      <c r="B387" s="78" t="s">
        <v>186</v>
      </c>
      <c r="C387" s="39">
        <v>18042</v>
      </c>
      <c r="D387" s="22">
        <f t="shared" ref="D387" si="138">SUM(E387+F387+G387+H387+I387)</f>
        <v>10</v>
      </c>
      <c r="E387" s="39"/>
      <c r="F387" s="39"/>
      <c r="G387" s="39"/>
      <c r="H387" s="22"/>
      <c r="I387" s="39">
        <v>10</v>
      </c>
    </row>
    <row r="388" spans="1:13" s="55" customFormat="1" ht="13.5" customHeight="1">
      <c r="A388" s="27" t="s">
        <v>161</v>
      </c>
      <c r="B388" s="30" t="s">
        <v>77</v>
      </c>
      <c r="C388" s="40">
        <f t="shared" ref="C388:I389" si="139">SUM(C390+C409+C419+C449)</f>
        <v>943276</v>
      </c>
      <c r="D388" s="21">
        <f t="shared" si="139"/>
        <v>106856</v>
      </c>
      <c r="E388" s="40">
        <f t="shared" si="139"/>
        <v>0</v>
      </c>
      <c r="F388" s="38">
        <f t="shared" si="139"/>
        <v>0</v>
      </c>
      <c r="G388" s="40">
        <f t="shared" si="139"/>
        <v>0</v>
      </c>
      <c r="H388" s="21">
        <f t="shared" si="139"/>
        <v>88040</v>
      </c>
      <c r="I388" s="40">
        <f t="shared" si="139"/>
        <v>18816</v>
      </c>
    </row>
    <row r="389" spans="1:13" s="55" customFormat="1" ht="13.5" thickBot="1">
      <c r="A389" s="17"/>
      <c r="B389" s="34" t="s">
        <v>59</v>
      </c>
      <c r="C389" s="39">
        <f t="shared" si="139"/>
        <v>643423</v>
      </c>
      <c r="D389" s="22">
        <f t="shared" si="139"/>
        <v>36000</v>
      </c>
      <c r="E389" s="39">
        <f t="shared" si="139"/>
        <v>0</v>
      </c>
      <c r="F389" s="39">
        <f t="shared" si="139"/>
        <v>0</v>
      </c>
      <c r="G389" s="39">
        <f t="shared" si="139"/>
        <v>0</v>
      </c>
      <c r="H389" s="22">
        <f t="shared" si="139"/>
        <v>25000</v>
      </c>
      <c r="I389" s="39">
        <f t="shared" si="139"/>
        <v>11000</v>
      </c>
    </row>
    <row r="390" spans="1:13" s="55" customFormat="1" ht="13.5" customHeight="1">
      <c r="A390" s="27"/>
      <c r="B390" s="30" t="s">
        <v>18</v>
      </c>
      <c r="C390" s="40">
        <f t="shared" ref="C390:I391" si="140">SUM(C392+C398)</f>
        <v>175893</v>
      </c>
      <c r="D390" s="40">
        <f t="shared" si="140"/>
        <v>1820</v>
      </c>
      <c r="E390" s="40">
        <f t="shared" si="140"/>
        <v>0</v>
      </c>
      <c r="F390" s="40">
        <f t="shared" si="140"/>
        <v>0</v>
      </c>
      <c r="G390" s="40">
        <f t="shared" si="140"/>
        <v>0</v>
      </c>
      <c r="H390" s="40">
        <f t="shared" si="140"/>
        <v>20</v>
      </c>
      <c r="I390" s="40">
        <f t="shared" si="140"/>
        <v>1800</v>
      </c>
    </row>
    <row r="391" spans="1:13" s="55" customFormat="1" ht="13.5" thickBot="1">
      <c r="A391" s="17"/>
      <c r="B391" s="34"/>
      <c r="C391" s="39">
        <f t="shared" si="140"/>
        <v>151170</v>
      </c>
      <c r="D391" s="39">
        <f t="shared" si="140"/>
        <v>1000</v>
      </c>
      <c r="E391" s="39">
        <f t="shared" si="140"/>
        <v>0</v>
      </c>
      <c r="F391" s="39">
        <f t="shared" si="140"/>
        <v>0</v>
      </c>
      <c r="G391" s="39">
        <f t="shared" si="140"/>
        <v>0</v>
      </c>
      <c r="H391" s="39">
        <f t="shared" si="140"/>
        <v>0</v>
      </c>
      <c r="I391" s="39">
        <f t="shared" si="140"/>
        <v>1000</v>
      </c>
    </row>
    <row r="392" spans="1:13" s="55" customFormat="1" ht="12.75">
      <c r="A392" s="27" t="s">
        <v>14</v>
      </c>
      <c r="B392" s="12" t="s">
        <v>113</v>
      </c>
      <c r="C392" s="40">
        <f>SUM(C394+C396)</f>
        <v>169376</v>
      </c>
      <c r="D392" s="40">
        <f t="shared" ref="D392:I393" si="141">SUM(D394+D396)</f>
        <v>20</v>
      </c>
      <c r="E392" s="40">
        <f t="shared" si="141"/>
        <v>0</v>
      </c>
      <c r="F392" s="40">
        <f t="shared" si="141"/>
        <v>0</v>
      </c>
      <c r="G392" s="40">
        <f t="shared" si="141"/>
        <v>0</v>
      </c>
      <c r="H392" s="40">
        <f t="shared" si="141"/>
        <v>20</v>
      </c>
      <c r="I392" s="40">
        <f t="shared" si="141"/>
        <v>0</v>
      </c>
    </row>
    <row r="393" spans="1:13" s="55" customFormat="1" ht="13.5" thickBot="1">
      <c r="A393" s="17"/>
      <c r="B393" s="34"/>
      <c r="C393" s="39">
        <f>SUM(C395+C397)</f>
        <v>146324</v>
      </c>
      <c r="D393" s="39">
        <f t="shared" si="141"/>
        <v>0</v>
      </c>
      <c r="E393" s="39">
        <f t="shared" si="141"/>
        <v>0</v>
      </c>
      <c r="F393" s="39">
        <f t="shared" si="141"/>
        <v>0</v>
      </c>
      <c r="G393" s="39">
        <f t="shared" si="141"/>
        <v>0</v>
      </c>
      <c r="H393" s="39">
        <f t="shared" si="141"/>
        <v>0</v>
      </c>
      <c r="I393" s="39">
        <f t="shared" si="141"/>
        <v>0</v>
      </c>
      <c r="J393" s="90"/>
      <c r="K393" s="90"/>
      <c r="L393" s="90"/>
      <c r="M393" s="90"/>
    </row>
    <row r="394" spans="1:13" s="90" customFormat="1" ht="14.25" customHeight="1">
      <c r="A394" s="86" t="s">
        <v>43</v>
      </c>
      <c r="B394" s="125" t="s">
        <v>176</v>
      </c>
      <c r="C394" s="87">
        <v>71292</v>
      </c>
      <c r="D394" s="88">
        <f t="shared" ref="D394:D397" si="142">SUM(E394+F394+G394+H394+I394)</f>
        <v>10</v>
      </c>
      <c r="E394" s="89"/>
      <c r="F394" s="89"/>
      <c r="G394" s="89"/>
      <c r="H394" s="88">
        <v>10</v>
      </c>
      <c r="I394" s="89">
        <v>0</v>
      </c>
    </row>
    <row r="395" spans="1:13" s="90" customFormat="1" ht="13.5" thickBot="1">
      <c r="A395" s="91"/>
      <c r="B395" s="85" t="s">
        <v>264</v>
      </c>
      <c r="C395" s="92">
        <v>62242</v>
      </c>
      <c r="D395" s="93">
        <f t="shared" si="142"/>
        <v>0</v>
      </c>
      <c r="E395" s="92"/>
      <c r="F395" s="92"/>
      <c r="G395" s="92"/>
      <c r="H395" s="93">
        <v>0</v>
      </c>
      <c r="I395" s="92">
        <v>0</v>
      </c>
    </row>
    <row r="396" spans="1:13" s="90" customFormat="1" ht="14.25" customHeight="1">
      <c r="A396" s="86" t="s">
        <v>42</v>
      </c>
      <c r="B396" s="125" t="s">
        <v>177</v>
      </c>
      <c r="C396" s="87">
        <v>98084</v>
      </c>
      <c r="D396" s="88">
        <f t="shared" si="142"/>
        <v>10</v>
      </c>
      <c r="E396" s="89"/>
      <c r="F396" s="89"/>
      <c r="G396" s="89"/>
      <c r="H396" s="88">
        <v>10</v>
      </c>
      <c r="I396" s="89">
        <v>0</v>
      </c>
    </row>
    <row r="397" spans="1:13" s="90" customFormat="1" ht="13.5" thickBot="1">
      <c r="A397" s="91"/>
      <c r="B397" s="85" t="s">
        <v>255</v>
      </c>
      <c r="C397" s="92">
        <v>84082</v>
      </c>
      <c r="D397" s="93">
        <f t="shared" si="142"/>
        <v>0</v>
      </c>
      <c r="E397" s="92"/>
      <c r="F397" s="92"/>
      <c r="G397" s="92"/>
      <c r="H397" s="93">
        <v>0</v>
      </c>
      <c r="I397" s="92">
        <v>0</v>
      </c>
      <c r="J397" s="55"/>
      <c r="K397" s="55"/>
      <c r="L397" s="55"/>
      <c r="M397" s="55"/>
    </row>
    <row r="398" spans="1:13" s="55" customFormat="1" ht="13.5" customHeight="1">
      <c r="A398" s="16" t="s">
        <v>15</v>
      </c>
      <c r="B398" s="33" t="s">
        <v>16</v>
      </c>
      <c r="C398" s="40">
        <f t="shared" ref="C398:I398" si="143">SUM(C400+C403)</f>
        <v>6517</v>
      </c>
      <c r="D398" s="40">
        <f t="shared" si="143"/>
        <v>1800</v>
      </c>
      <c r="E398" s="40">
        <f t="shared" si="143"/>
        <v>0</v>
      </c>
      <c r="F398" s="40">
        <f t="shared" si="143"/>
        <v>0</v>
      </c>
      <c r="G398" s="40">
        <f t="shared" si="143"/>
        <v>0</v>
      </c>
      <c r="H398" s="40">
        <f t="shared" si="143"/>
        <v>0</v>
      </c>
      <c r="I398" s="40">
        <f t="shared" si="143"/>
        <v>1800</v>
      </c>
    </row>
    <row r="399" spans="1:13" s="55" customFormat="1" ht="13.5" thickBot="1">
      <c r="A399" s="17"/>
      <c r="B399" s="34"/>
      <c r="C399" s="39">
        <f t="shared" ref="C399" si="144">SUM(C404:C404)</f>
        <v>4846</v>
      </c>
      <c r="D399" s="39">
        <f t="shared" ref="D399:I399" si="145">SUM(D404:D404)</f>
        <v>1000</v>
      </c>
      <c r="E399" s="39">
        <f t="shared" si="145"/>
        <v>0</v>
      </c>
      <c r="F399" s="39">
        <f t="shared" si="145"/>
        <v>0</v>
      </c>
      <c r="G399" s="39">
        <f t="shared" si="145"/>
        <v>0</v>
      </c>
      <c r="H399" s="39">
        <f t="shared" si="145"/>
        <v>0</v>
      </c>
      <c r="I399" s="39">
        <f t="shared" si="145"/>
        <v>1000</v>
      </c>
    </row>
    <row r="400" spans="1:13" s="55" customFormat="1" ht="13.5" thickBot="1">
      <c r="A400" s="17" t="s">
        <v>7</v>
      </c>
      <c r="B400" s="5" t="s">
        <v>9</v>
      </c>
      <c r="C400" s="39">
        <f t="shared" ref="C400:I400" si="146">SUM(C401:C402)</f>
        <v>700</v>
      </c>
      <c r="D400" s="39">
        <f t="shared" si="146"/>
        <v>400</v>
      </c>
      <c r="E400" s="39">
        <f t="shared" si="146"/>
        <v>0</v>
      </c>
      <c r="F400" s="39">
        <f t="shared" si="146"/>
        <v>0</v>
      </c>
      <c r="G400" s="39">
        <f t="shared" si="146"/>
        <v>0</v>
      </c>
      <c r="H400" s="39">
        <f t="shared" si="146"/>
        <v>0</v>
      </c>
      <c r="I400" s="39">
        <f t="shared" si="146"/>
        <v>400</v>
      </c>
      <c r="J400" s="75"/>
      <c r="K400" s="75"/>
      <c r="L400" s="75"/>
      <c r="M400" s="75"/>
    </row>
    <row r="401" spans="1:13" s="75" customFormat="1" ht="13.5" thickBot="1">
      <c r="A401" s="17" t="s">
        <v>43</v>
      </c>
      <c r="B401" s="147" t="s">
        <v>376</v>
      </c>
      <c r="C401" s="39">
        <v>350</v>
      </c>
      <c r="D401" s="22">
        <f t="shared" ref="D401" si="147">SUM(E401+F401+G401+H401+I401)</f>
        <v>200</v>
      </c>
      <c r="E401" s="39"/>
      <c r="F401" s="39"/>
      <c r="G401" s="39"/>
      <c r="H401" s="22"/>
      <c r="I401" s="39">
        <v>200</v>
      </c>
    </row>
    <row r="402" spans="1:13" s="75" customFormat="1" ht="27" customHeight="1" thickBot="1">
      <c r="A402" s="17" t="s">
        <v>42</v>
      </c>
      <c r="B402" s="25" t="s">
        <v>396</v>
      </c>
      <c r="C402" s="39">
        <v>350</v>
      </c>
      <c r="D402" s="22">
        <f t="shared" ref="D402" si="148">SUM(E402+F402+G402+H402+I402)</f>
        <v>200</v>
      </c>
      <c r="E402" s="39"/>
      <c r="F402" s="39"/>
      <c r="G402" s="39"/>
      <c r="H402" s="22"/>
      <c r="I402" s="39">
        <v>200</v>
      </c>
    </row>
    <row r="403" spans="1:13" s="55" customFormat="1" ht="13.5" customHeight="1">
      <c r="A403" s="16" t="s">
        <v>11</v>
      </c>
      <c r="B403" s="33" t="s">
        <v>12</v>
      </c>
      <c r="C403" s="40">
        <f>SUM(C405+C407)</f>
        <v>5817</v>
      </c>
      <c r="D403" s="40">
        <f t="shared" ref="D403:I404" si="149">SUM(D405+D407)</f>
        <v>1400</v>
      </c>
      <c r="E403" s="40">
        <f t="shared" si="149"/>
        <v>0</v>
      </c>
      <c r="F403" s="40">
        <f t="shared" si="149"/>
        <v>0</v>
      </c>
      <c r="G403" s="40">
        <f t="shared" si="149"/>
        <v>0</v>
      </c>
      <c r="H403" s="40">
        <f t="shared" si="149"/>
        <v>0</v>
      </c>
      <c r="I403" s="40">
        <f t="shared" si="149"/>
        <v>1400</v>
      </c>
    </row>
    <row r="404" spans="1:13" s="55" customFormat="1" ht="13.5" thickBot="1">
      <c r="A404" s="17"/>
      <c r="B404" s="34"/>
      <c r="C404" s="39">
        <f>SUM(C406+C408)</f>
        <v>4846</v>
      </c>
      <c r="D404" s="39">
        <f t="shared" si="149"/>
        <v>1000</v>
      </c>
      <c r="E404" s="39">
        <f t="shared" si="149"/>
        <v>0</v>
      </c>
      <c r="F404" s="39">
        <f t="shared" si="149"/>
        <v>0</v>
      </c>
      <c r="G404" s="39">
        <f t="shared" si="149"/>
        <v>0</v>
      </c>
      <c r="H404" s="39">
        <f t="shared" si="149"/>
        <v>0</v>
      </c>
      <c r="I404" s="39">
        <f t="shared" si="149"/>
        <v>1000</v>
      </c>
      <c r="J404" s="75"/>
      <c r="K404" s="75"/>
      <c r="L404" s="75"/>
      <c r="M404" s="75"/>
    </row>
    <row r="405" spans="1:13" s="75" customFormat="1" ht="13.5" customHeight="1">
      <c r="A405" s="27" t="s">
        <v>43</v>
      </c>
      <c r="B405" s="36" t="s">
        <v>173</v>
      </c>
      <c r="C405" s="40">
        <v>1776</v>
      </c>
      <c r="D405" s="21">
        <f t="shared" ref="D405:D408" si="150">SUM(E405+F405+G405+H405+I405)</f>
        <v>1200</v>
      </c>
      <c r="E405" s="40"/>
      <c r="F405" s="40"/>
      <c r="G405" s="40"/>
      <c r="H405" s="21"/>
      <c r="I405" s="40">
        <v>1200</v>
      </c>
    </row>
    <row r="406" spans="1:13" s="75" customFormat="1" ht="13.5" thickBot="1">
      <c r="A406" s="17"/>
      <c r="B406" s="85" t="s">
        <v>192</v>
      </c>
      <c r="C406" s="39">
        <v>1531</v>
      </c>
      <c r="D406" s="22">
        <f t="shared" si="150"/>
        <v>1000</v>
      </c>
      <c r="E406" s="39"/>
      <c r="F406" s="39"/>
      <c r="G406" s="39"/>
      <c r="H406" s="22"/>
      <c r="I406" s="39">
        <v>1000</v>
      </c>
    </row>
    <row r="407" spans="1:13" s="75" customFormat="1" ht="13.5" customHeight="1">
      <c r="A407" s="27" t="s">
        <v>44</v>
      </c>
      <c r="B407" s="36" t="s">
        <v>180</v>
      </c>
      <c r="C407" s="40">
        <v>4041</v>
      </c>
      <c r="D407" s="21">
        <f t="shared" si="150"/>
        <v>200</v>
      </c>
      <c r="E407" s="40"/>
      <c r="F407" s="40"/>
      <c r="G407" s="40"/>
      <c r="H407" s="21"/>
      <c r="I407" s="40">
        <v>200</v>
      </c>
    </row>
    <row r="408" spans="1:13" s="75" customFormat="1" ht="13.5" thickBot="1">
      <c r="A408" s="17"/>
      <c r="B408" s="85" t="s">
        <v>215</v>
      </c>
      <c r="C408" s="39">
        <v>3315</v>
      </c>
      <c r="D408" s="22">
        <f t="shared" si="150"/>
        <v>0</v>
      </c>
      <c r="E408" s="39"/>
      <c r="F408" s="39"/>
      <c r="G408" s="39"/>
      <c r="H408" s="22"/>
      <c r="I408" s="39">
        <v>0</v>
      </c>
      <c r="J408" s="55"/>
      <c r="K408" s="55"/>
      <c r="L408" s="55"/>
      <c r="M408" s="55"/>
    </row>
    <row r="409" spans="1:13" s="55" customFormat="1" ht="13.5" customHeight="1">
      <c r="A409" s="16"/>
      <c r="B409" s="58" t="s">
        <v>78</v>
      </c>
      <c r="C409" s="38">
        <f>SUM(C411)</f>
        <v>75703</v>
      </c>
      <c r="D409" s="38">
        <f t="shared" ref="D409:I410" si="151">SUM(D411)</f>
        <v>61760</v>
      </c>
      <c r="E409" s="38">
        <f t="shared" si="151"/>
        <v>0</v>
      </c>
      <c r="F409" s="71">
        <f t="shared" si="151"/>
        <v>0</v>
      </c>
      <c r="G409" s="38">
        <f t="shared" si="151"/>
        <v>0</v>
      </c>
      <c r="H409" s="38">
        <f t="shared" si="151"/>
        <v>58970</v>
      </c>
      <c r="I409" s="38">
        <f t="shared" si="151"/>
        <v>2790</v>
      </c>
    </row>
    <row r="410" spans="1:13" s="55" customFormat="1" ht="13.5" thickBot="1">
      <c r="A410" s="17"/>
      <c r="B410" s="34"/>
      <c r="C410" s="39">
        <f>SUM(C412)</f>
        <v>2932</v>
      </c>
      <c r="D410" s="39">
        <f t="shared" si="151"/>
        <v>2000</v>
      </c>
      <c r="E410" s="39">
        <f t="shared" si="151"/>
        <v>0</v>
      </c>
      <c r="F410" s="64">
        <f t="shared" si="151"/>
        <v>0</v>
      </c>
      <c r="G410" s="39">
        <f t="shared" si="151"/>
        <v>0</v>
      </c>
      <c r="H410" s="39">
        <f t="shared" si="151"/>
        <v>2000</v>
      </c>
      <c r="I410" s="39">
        <f t="shared" si="151"/>
        <v>0</v>
      </c>
    </row>
    <row r="411" spans="1:13" s="55" customFormat="1" ht="13.5" customHeight="1">
      <c r="A411" s="27" t="s">
        <v>15</v>
      </c>
      <c r="B411" s="12" t="s">
        <v>16</v>
      </c>
      <c r="C411" s="40">
        <f>SUM(C413+C415)</f>
        <v>75703</v>
      </c>
      <c r="D411" s="40">
        <f t="shared" ref="D411:I411" si="152">SUM(D413+D415)</f>
        <v>61760</v>
      </c>
      <c r="E411" s="40">
        <f t="shared" si="152"/>
        <v>0</v>
      </c>
      <c r="F411" s="40">
        <f t="shared" si="152"/>
        <v>0</v>
      </c>
      <c r="G411" s="40">
        <f t="shared" si="152"/>
        <v>0</v>
      </c>
      <c r="H411" s="40">
        <f t="shared" si="152"/>
        <v>58970</v>
      </c>
      <c r="I411" s="40">
        <f t="shared" si="152"/>
        <v>2790</v>
      </c>
    </row>
    <row r="412" spans="1:13" s="55" customFormat="1" ht="13.5" thickBot="1">
      <c r="A412" s="17"/>
      <c r="B412" s="34"/>
      <c r="C412" s="39">
        <f>SUM(C416)</f>
        <v>2932</v>
      </c>
      <c r="D412" s="39">
        <f t="shared" ref="D412:I412" si="153">SUM(D416)</f>
        <v>2000</v>
      </c>
      <c r="E412" s="39">
        <f t="shared" si="153"/>
        <v>0</v>
      </c>
      <c r="F412" s="39">
        <f t="shared" si="153"/>
        <v>0</v>
      </c>
      <c r="G412" s="39">
        <f t="shared" si="153"/>
        <v>0</v>
      </c>
      <c r="H412" s="39">
        <f t="shared" si="153"/>
        <v>2000</v>
      </c>
      <c r="I412" s="39">
        <f t="shared" si="153"/>
        <v>0</v>
      </c>
      <c r="J412" s="54"/>
      <c r="K412" s="54"/>
      <c r="L412" s="54"/>
      <c r="M412" s="54"/>
    </row>
    <row r="413" spans="1:13" s="54" customFormat="1" ht="13.5" thickBot="1">
      <c r="A413" s="17" t="s">
        <v>6</v>
      </c>
      <c r="B413" s="25" t="s">
        <v>62</v>
      </c>
      <c r="C413" s="39">
        <f t="shared" ref="C413:I413" si="154">SUM(C414:C414)</f>
        <v>66614</v>
      </c>
      <c r="D413" s="39">
        <f t="shared" si="154"/>
        <v>55690</v>
      </c>
      <c r="E413" s="39">
        <f t="shared" si="154"/>
        <v>0</v>
      </c>
      <c r="F413" s="39">
        <f t="shared" si="154"/>
        <v>0</v>
      </c>
      <c r="G413" s="39">
        <f t="shared" si="154"/>
        <v>0</v>
      </c>
      <c r="H413" s="39">
        <f t="shared" si="154"/>
        <v>52910</v>
      </c>
      <c r="I413" s="39">
        <f t="shared" si="154"/>
        <v>2780</v>
      </c>
      <c r="J413" s="115"/>
      <c r="K413" s="115"/>
      <c r="L413" s="115"/>
      <c r="M413" s="115"/>
    </row>
    <row r="414" spans="1:13" s="115" customFormat="1" ht="26.25" customHeight="1" thickBot="1">
      <c r="A414" s="17" t="s">
        <v>43</v>
      </c>
      <c r="B414" s="83" t="s">
        <v>201</v>
      </c>
      <c r="C414" s="39">
        <v>66614</v>
      </c>
      <c r="D414" s="22">
        <f>SUM(E414+F414+G414+H414+I414)</f>
        <v>55690</v>
      </c>
      <c r="E414" s="39"/>
      <c r="F414" s="39"/>
      <c r="G414" s="39"/>
      <c r="H414" s="22">
        <v>52910</v>
      </c>
      <c r="I414" s="39">
        <v>2780</v>
      </c>
      <c r="J414" s="55"/>
      <c r="K414" s="55"/>
      <c r="L414" s="55"/>
      <c r="M414" s="55"/>
    </row>
    <row r="415" spans="1:13" s="55" customFormat="1" ht="13.5" customHeight="1">
      <c r="A415" s="27" t="s">
        <v>11</v>
      </c>
      <c r="B415" s="103" t="s">
        <v>12</v>
      </c>
      <c r="C415" s="40">
        <f>SUM(C417:C417)</f>
        <v>9089</v>
      </c>
      <c r="D415" s="40">
        <f t="shared" ref="D415:I416" si="155">SUM(D417:D417)</f>
        <v>6070</v>
      </c>
      <c r="E415" s="40">
        <f t="shared" si="155"/>
        <v>0</v>
      </c>
      <c r="F415" s="40">
        <f t="shared" si="155"/>
        <v>0</v>
      </c>
      <c r="G415" s="40">
        <f t="shared" si="155"/>
        <v>0</v>
      </c>
      <c r="H415" s="40">
        <f t="shared" si="155"/>
        <v>6060</v>
      </c>
      <c r="I415" s="40">
        <f t="shared" si="155"/>
        <v>10</v>
      </c>
    </row>
    <row r="416" spans="1:13" s="55" customFormat="1" ht="13.5" thickBot="1">
      <c r="A416" s="17"/>
      <c r="B416" s="80"/>
      <c r="C416" s="39">
        <f>SUM(C418:C418)</f>
        <v>2932</v>
      </c>
      <c r="D416" s="39">
        <f t="shared" si="155"/>
        <v>2000</v>
      </c>
      <c r="E416" s="39">
        <f t="shared" si="155"/>
        <v>0</v>
      </c>
      <c r="F416" s="39">
        <f t="shared" si="155"/>
        <v>0</v>
      </c>
      <c r="G416" s="39">
        <f t="shared" si="155"/>
        <v>0</v>
      </c>
      <c r="H416" s="39">
        <f t="shared" si="155"/>
        <v>2000</v>
      </c>
      <c r="I416" s="39">
        <f t="shared" si="155"/>
        <v>0</v>
      </c>
      <c r="J416" s="75"/>
      <c r="K416" s="75"/>
      <c r="L416" s="75"/>
      <c r="M416" s="75"/>
    </row>
    <row r="417" spans="1:13" s="75" customFormat="1" ht="25.5" customHeight="1">
      <c r="A417" s="50" t="s">
        <v>43</v>
      </c>
      <c r="B417" s="66" t="s">
        <v>207</v>
      </c>
      <c r="C417" s="65">
        <v>9089</v>
      </c>
      <c r="D417" s="21">
        <f t="shared" ref="D417:D418" si="156">SUM(E417+F417+G417+H417+I417)</f>
        <v>6070</v>
      </c>
      <c r="E417" s="40"/>
      <c r="F417" s="40"/>
      <c r="G417" s="40"/>
      <c r="H417" s="21">
        <v>6060</v>
      </c>
      <c r="I417" s="40">
        <v>10</v>
      </c>
    </row>
    <row r="418" spans="1:13" s="75" customFormat="1" ht="13.5" thickBot="1">
      <c r="A418" s="51"/>
      <c r="B418" s="67" t="s">
        <v>336</v>
      </c>
      <c r="C418" s="68">
        <v>2932</v>
      </c>
      <c r="D418" s="22">
        <f t="shared" si="156"/>
        <v>2000</v>
      </c>
      <c r="E418" s="39"/>
      <c r="F418" s="39"/>
      <c r="G418" s="39"/>
      <c r="H418" s="22">
        <v>2000</v>
      </c>
      <c r="I418" s="39">
        <v>0</v>
      </c>
      <c r="J418" s="55"/>
      <c r="K418" s="55"/>
      <c r="L418" s="55"/>
      <c r="M418" s="55"/>
    </row>
    <row r="419" spans="1:13" s="55" customFormat="1" ht="13.5" customHeight="1">
      <c r="A419" s="27"/>
      <c r="B419" s="30" t="s">
        <v>79</v>
      </c>
      <c r="C419" s="40">
        <f>SUM(C421)</f>
        <v>673232</v>
      </c>
      <c r="D419" s="40">
        <f t="shared" ref="D419:I420" si="157">SUM(D421)</f>
        <v>28667</v>
      </c>
      <c r="E419" s="40">
        <f t="shared" si="157"/>
        <v>0</v>
      </c>
      <c r="F419" s="97">
        <f t="shared" si="157"/>
        <v>0</v>
      </c>
      <c r="G419" s="40">
        <f t="shared" si="157"/>
        <v>0</v>
      </c>
      <c r="H419" s="40">
        <f t="shared" si="157"/>
        <v>15431</v>
      </c>
      <c r="I419" s="40">
        <f t="shared" si="157"/>
        <v>13236</v>
      </c>
    </row>
    <row r="420" spans="1:13" s="55" customFormat="1" ht="13.5" thickBot="1">
      <c r="A420" s="17"/>
      <c r="B420" s="34"/>
      <c r="C420" s="39">
        <f>SUM(C422)</f>
        <v>473336</v>
      </c>
      <c r="D420" s="39">
        <f t="shared" si="157"/>
        <v>19400</v>
      </c>
      <c r="E420" s="39">
        <f t="shared" si="157"/>
        <v>0</v>
      </c>
      <c r="F420" s="64">
        <f t="shared" si="157"/>
        <v>0</v>
      </c>
      <c r="G420" s="39">
        <f t="shared" si="157"/>
        <v>0</v>
      </c>
      <c r="H420" s="39">
        <f t="shared" si="157"/>
        <v>10000</v>
      </c>
      <c r="I420" s="39">
        <f t="shared" si="157"/>
        <v>9400</v>
      </c>
    </row>
    <row r="421" spans="1:13" s="55" customFormat="1" ht="13.5" customHeight="1">
      <c r="A421" s="27" t="s">
        <v>15</v>
      </c>
      <c r="B421" s="12" t="s">
        <v>16</v>
      </c>
      <c r="C421" s="40">
        <f t="shared" ref="C421:I421" si="158">SUM(C423+C429)</f>
        <v>673232</v>
      </c>
      <c r="D421" s="40">
        <f t="shared" si="158"/>
        <v>28667</v>
      </c>
      <c r="E421" s="40">
        <f t="shared" si="158"/>
        <v>0</v>
      </c>
      <c r="F421" s="97">
        <f t="shared" si="158"/>
        <v>0</v>
      </c>
      <c r="G421" s="40">
        <f t="shared" si="158"/>
        <v>0</v>
      </c>
      <c r="H421" s="40">
        <f t="shared" si="158"/>
        <v>15431</v>
      </c>
      <c r="I421" s="40">
        <f t="shared" si="158"/>
        <v>13236</v>
      </c>
    </row>
    <row r="422" spans="1:13" s="55" customFormat="1" ht="13.5" thickBot="1">
      <c r="A422" s="17"/>
      <c r="B422" s="34"/>
      <c r="C422" s="39">
        <f>SUM(C430)</f>
        <v>473336</v>
      </c>
      <c r="D422" s="39">
        <f t="shared" ref="D422:I422" si="159">SUM(D430)</f>
        <v>19400</v>
      </c>
      <c r="E422" s="39">
        <f t="shared" si="159"/>
        <v>0</v>
      </c>
      <c r="F422" s="64">
        <f t="shared" si="159"/>
        <v>0</v>
      </c>
      <c r="G422" s="39">
        <f t="shared" si="159"/>
        <v>0</v>
      </c>
      <c r="H422" s="39">
        <f t="shared" si="159"/>
        <v>10000</v>
      </c>
      <c r="I422" s="39">
        <f t="shared" si="159"/>
        <v>9400</v>
      </c>
    </row>
    <row r="423" spans="1:13" s="55" customFormat="1" ht="13.5" thickBot="1">
      <c r="A423" s="17" t="s">
        <v>7</v>
      </c>
      <c r="B423" s="5" t="s">
        <v>9</v>
      </c>
      <c r="C423" s="39">
        <f t="shared" ref="C423:I423" si="160">SUM(C424:C428)</f>
        <v>8350</v>
      </c>
      <c r="D423" s="39">
        <f t="shared" si="160"/>
        <v>2086</v>
      </c>
      <c r="E423" s="39">
        <f t="shared" si="160"/>
        <v>0</v>
      </c>
      <c r="F423" s="39">
        <f t="shared" si="160"/>
        <v>0</v>
      </c>
      <c r="G423" s="39">
        <f t="shared" si="160"/>
        <v>0</v>
      </c>
      <c r="H423" s="39">
        <f t="shared" si="160"/>
        <v>1350</v>
      </c>
      <c r="I423" s="39">
        <f t="shared" si="160"/>
        <v>736</v>
      </c>
      <c r="J423" s="75"/>
      <c r="K423" s="75"/>
      <c r="L423" s="75"/>
      <c r="M423" s="75"/>
    </row>
    <row r="424" spans="1:13" s="75" customFormat="1" ht="13.5" thickBot="1">
      <c r="A424" s="17" t="s">
        <v>43</v>
      </c>
      <c r="B424" s="25" t="s">
        <v>167</v>
      </c>
      <c r="C424" s="39">
        <v>3000</v>
      </c>
      <c r="D424" s="22">
        <f t="shared" ref="D424:D428" si="161">SUM(E424+F424+G424+H424+I424)</f>
        <v>1200</v>
      </c>
      <c r="E424" s="39"/>
      <c r="F424" s="39"/>
      <c r="G424" s="39"/>
      <c r="H424" s="22">
        <v>1200</v>
      </c>
      <c r="I424" s="39">
        <v>0</v>
      </c>
      <c r="J424" s="55"/>
      <c r="K424" s="55"/>
      <c r="L424" s="55"/>
      <c r="M424" s="55"/>
    </row>
    <row r="425" spans="1:13" s="75" customFormat="1" ht="15" customHeight="1" thickBot="1">
      <c r="A425" s="17" t="s">
        <v>42</v>
      </c>
      <c r="B425" s="25" t="s">
        <v>414</v>
      </c>
      <c r="C425" s="39">
        <v>300</v>
      </c>
      <c r="D425" s="22">
        <f t="shared" ref="D425" si="162">SUM(E425+F425+G425+H425+I425)</f>
        <v>100</v>
      </c>
      <c r="E425" s="39"/>
      <c r="F425" s="39"/>
      <c r="G425" s="39"/>
      <c r="H425" s="22"/>
      <c r="I425" s="39">
        <v>100</v>
      </c>
    </row>
    <row r="426" spans="1:13" s="55" customFormat="1" ht="15" customHeight="1" thickBot="1">
      <c r="A426" s="17" t="s">
        <v>45</v>
      </c>
      <c r="B426" s="25" t="s">
        <v>174</v>
      </c>
      <c r="C426" s="39">
        <v>300</v>
      </c>
      <c r="D426" s="22">
        <f t="shared" si="161"/>
        <v>150</v>
      </c>
      <c r="E426" s="39"/>
      <c r="F426" s="39"/>
      <c r="G426" s="39"/>
      <c r="H426" s="22">
        <v>150</v>
      </c>
      <c r="I426" s="39">
        <v>0</v>
      </c>
    </row>
    <row r="427" spans="1:13" s="55" customFormat="1" ht="13.5" thickBot="1">
      <c r="A427" s="17" t="s">
        <v>51</v>
      </c>
      <c r="B427" s="25" t="s">
        <v>136</v>
      </c>
      <c r="C427" s="39">
        <v>4250</v>
      </c>
      <c r="D427" s="22">
        <f>SUM(E427+F427+G427+H427+I427)</f>
        <v>316</v>
      </c>
      <c r="E427" s="39"/>
      <c r="F427" s="39"/>
      <c r="G427" s="39"/>
      <c r="H427" s="22"/>
      <c r="I427" s="39">
        <v>316</v>
      </c>
    </row>
    <row r="428" spans="1:13" s="55" customFormat="1" ht="13.5" thickBot="1">
      <c r="A428" s="17" t="s">
        <v>61</v>
      </c>
      <c r="B428" s="25" t="s">
        <v>296</v>
      </c>
      <c r="C428" s="39">
        <v>500</v>
      </c>
      <c r="D428" s="22">
        <f t="shared" si="161"/>
        <v>320</v>
      </c>
      <c r="E428" s="39"/>
      <c r="F428" s="39"/>
      <c r="G428" s="39"/>
      <c r="H428" s="22"/>
      <c r="I428" s="39">
        <v>320</v>
      </c>
    </row>
    <row r="429" spans="1:13" s="55" customFormat="1" ht="13.5" customHeight="1">
      <c r="A429" s="27" t="s">
        <v>11</v>
      </c>
      <c r="B429" s="103" t="s">
        <v>12</v>
      </c>
      <c r="C429" s="40">
        <f>SUM(C431+C433+C435+C437+C439+C441+C443+C445+C447)</f>
        <v>664882</v>
      </c>
      <c r="D429" s="40">
        <f t="shared" ref="D429:I429" si="163">SUM(D431+D433+D435+D437+D439+D441+D443+D445+D447)</f>
        <v>26581</v>
      </c>
      <c r="E429" s="40">
        <f t="shared" si="163"/>
        <v>0</v>
      </c>
      <c r="F429" s="40">
        <f t="shared" si="163"/>
        <v>0</v>
      </c>
      <c r="G429" s="40">
        <f t="shared" si="163"/>
        <v>0</v>
      </c>
      <c r="H429" s="40">
        <f t="shared" si="163"/>
        <v>14081</v>
      </c>
      <c r="I429" s="40">
        <f t="shared" si="163"/>
        <v>12500</v>
      </c>
    </row>
    <row r="430" spans="1:13" s="55" customFormat="1" ht="13.5" thickBot="1">
      <c r="A430" s="17"/>
      <c r="B430" s="80"/>
      <c r="C430" s="39">
        <f>SUM(C432+C434+C436+C438+C440+C442+C444+C446+C448)</f>
        <v>473336</v>
      </c>
      <c r="D430" s="39">
        <f t="shared" ref="D430:I430" si="164">SUM(D432+D434+D436+D438+D440+D442+D444+D446+D448)</f>
        <v>19400</v>
      </c>
      <c r="E430" s="39">
        <f t="shared" si="164"/>
        <v>0</v>
      </c>
      <c r="F430" s="39">
        <f t="shared" si="164"/>
        <v>0</v>
      </c>
      <c r="G430" s="39">
        <f t="shared" si="164"/>
        <v>0</v>
      </c>
      <c r="H430" s="39">
        <f t="shared" si="164"/>
        <v>10000</v>
      </c>
      <c r="I430" s="39">
        <f t="shared" si="164"/>
        <v>9400</v>
      </c>
      <c r="J430" s="75"/>
      <c r="K430" s="75"/>
      <c r="L430" s="75"/>
      <c r="M430" s="75"/>
    </row>
    <row r="431" spans="1:13" s="75" customFormat="1" ht="18" customHeight="1">
      <c r="A431" s="50" t="s">
        <v>43</v>
      </c>
      <c r="B431" s="66" t="s">
        <v>147</v>
      </c>
      <c r="C431" s="65">
        <v>57185</v>
      </c>
      <c r="D431" s="21">
        <f t="shared" ref="D431:D448" si="165">SUM(E431+F431+G431+H431+I431)</f>
        <v>10000</v>
      </c>
      <c r="E431" s="40"/>
      <c r="F431" s="40"/>
      <c r="G431" s="40"/>
      <c r="H431" s="21"/>
      <c r="I431" s="40">
        <v>10000</v>
      </c>
    </row>
    <row r="432" spans="1:13" s="75" customFormat="1" ht="13.5" thickBot="1">
      <c r="A432" s="51"/>
      <c r="B432" s="67" t="s">
        <v>334</v>
      </c>
      <c r="C432" s="68">
        <v>50364</v>
      </c>
      <c r="D432" s="22">
        <f t="shared" si="165"/>
        <v>9000</v>
      </c>
      <c r="E432" s="39"/>
      <c r="F432" s="39"/>
      <c r="G432" s="39"/>
      <c r="H432" s="22"/>
      <c r="I432" s="39">
        <v>9000</v>
      </c>
    </row>
    <row r="433" spans="1:13" s="75" customFormat="1" ht="18" customHeight="1">
      <c r="A433" s="50" t="s">
        <v>44</v>
      </c>
      <c r="B433" s="66" t="s">
        <v>297</v>
      </c>
      <c r="C433" s="65">
        <v>21145</v>
      </c>
      <c r="D433" s="21">
        <f t="shared" si="165"/>
        <v>500</v>
      </c>
      <c r="E433" s="40"/>
      <c r="F433" s="40"/>
      <c r="G433" s="40"/>
      <c r="H433" s="21"/>
      <c r="I433" s="40">
        <v>500</v>
      </c>
    </row>
    <row r="434" spans="1:13" s="75" customFormat="1" ht="13.5" thickBot="1">
      <c r="A434" s="51"/>
      <c r="B434" s="67" t="s">
        <v>339</v>
      </c>
      <c r="C434" s="68">
        <v>14217</v>
      </c>
      <c r="D434" s="22">
        <f t="shared" si="165"/>
        <v>400</v>
      </c>
      <c r="E434" s="39"/>
      <c r="F434" s="39"/>
      <c r="G434" s="39"/>
      <c r="H434" s="22"/>
      <c r="I434" s="39">
        <v>400</v>
      </c>
    </row>
    <row r="435" spans="1:13" s="75" customFormat="1" ht="28.5" customHeight="1">
      <c r="A435" s="50" t="s">
        <v>45</v>
      </c>
      <c r="B435" s="66" t="s">
        <v>270</v>
      </c>
      <c r="C435" s="65">
        <v>84084</v>
      </c>
      <c r="D435" s="21">
        <f t="shared" si="165"/>
        <v>40</v>
      </c>
      <c r="E435" s="40"/>
      <c r="F435" s="40"/>
      <c r="G435" s="40"/>
      <c r="H435" s="21"/>
      <c r="I435" s="40">
        <v>40</v>
      </c>
    </row>
    <row r="436" spans="1:13" s="75" customFormat="1" ht="13.5" thickBot="1">
      <c r="A436" s="51"/>
      <c r="B436" s="67" t="s">
        <v>156</v>
      </c>
      <c r="C436" s="68">
        <v>77723</v>
      </c>
      <c r="D436" s="22">
        <f t="shared" si="165"/>
        <v>0</v>
      </c>
      <c r="E436" s="39"/>
      <c r="F436" s="39"/>
      <c r="G436" s="39"/>
      <c r="H436" s="22"/>
      <c r="I436" s="39">
        <v>0</v>
      </c>
    </row>
    <row r="437" spans="1:13" s="75" customFormat="1" ht="28.5" customHeight="1">
      <c r="A437" s="50" t="s">
        <v>46</v>
      </c>
      <c r="B437" s="66" t="s">
        <v>152</v>
      </c>
      <c r="C437" s="65">
        <v>63371</v>
      </c>
      <c r="D437" s="21">
        <f t="shared" si="165"/>
        <v>10</v>
      </c>
      <c r="E437" s="40"/>
      <c r="F437" s="40"/>
      <c r="G437" s="40"/>
      <c r="H437" s="21"/>
      <c r="I437" s="40">
        <v>10</v>
      </c>
    </row>
    <row r="438" spans="1:13" s="75" customFormat="1" ht="13.5" thickBot="1">
      <c r="A438" s="51"/>
      <c r="B438" s="67" t="s">
        <v>153</v>
      </c>
      <c r="C438" s="68">
        <v>57064</v>
      </c>
      <c r="D438" s="22">
        <f t="shared" si="165"/>
        <v>0</v>
      </c>
      <c r="E438" s="39"/>
      <c r="F438" s="39"/>
      <c r="G438" s="39"/>
      <c r="H438" s="22"/>
      <c r="I438" s="39">
        <v>0</v>
      </c>
    </row>
    <row r="439" spans="1:13" s="75" customFormat="1" ht="29.25" customHeight="1">
      <c r="A439" s="50" t="s">
        <v>47</v>
      </c>
      <c r="B439" s="66" t="s">
        <v>155</v>
      </c>
      <c r="C439" s="65">
        <v>102127</v>
      </c>
      <c r="D439" s="21">
        <f t="shared" si="165"/>
        <v>1910</v>
      </c>
      <c r="E439" s="40"/>
      <c r="F439" s="40"/>
      <c r="G439" s="40"/>
      <c r="H439" s="21"/>
      <c r="I439" s="40">
        <v>1910</v>
      </c>
    </row>
    <row r="440" spans="1:13" s="75" customFormat="1" ht="13.5" thickBot="1">
      <c r="A440" s="51"/>
      <c r="B440" s="67" t="s">
        <v>154</v>
      </c>
      <c r="C440" s="68">
        <v>94275</v>
      </c>
      <c r="D440" s="22">
        <f t="shared" si="165"/>
        <v>0</v>
      </c>
      <c r="E440" s="39"/>
      <c r="F440" s="39"/>
      <c r="G440" s="39"/>
      <c r="H440" s="22"/>
      <c r="I440" s="39">
        <v>0</v>
      </c>
      <c r="J440" s="55"/>
      <c r="K440" s="55"/>
      <c r="L440" s="55"/>
      <c r="M440" s="55"/>
    </row>
    <row r="441" spans="1:13" s="75" customFormat="1" ht="18" customHeight="1">
      <c r="A441" s="50" t="s">
        <v>48</v>
      </c>
      <c r="B441" s="66" t="s">
        <v>373</v>
      </c>
      <c r="C441" s="65">
        <v>4214</v>
      </c>
      <c r="D441" s="21">
        <f t="shared" ref="D441:D442" si="166">SUM(E441+F441+G441+H441+I441)</f>
        <v>10</v>
      </c>
      <c r="E441" s="40"/>
      <c r="F441" s="40"/>
      <c r="G441" s="40"/>
      <c r="H441" s="21"/>
      <c r="I441" s="40">
        <v>10</v>
      </c>
    </row>
    <row r="442" spans="1:13" s="75" customFormat="1" ht="13.5" thickBot="1">
      <c r="A442" s="51"/>
      <c r="B442" s="67" t="s">
        <v>374</v>
      </c>
      <c r="C442" s="68">
        <v>3582</v>
      </c>
      <c r="D442" s="22">
        <f t="shared" si="166"/>
        <v>0</v>
      </c>
      <c r="E442" s="39"/>
      <c r="F442" s="39"/>
      <c r="G442" s="39"/>
      <c r="H442" s="22"/>
      <c r="I442" s="39">
        <v>0</v>
      </c>
    </row>
    <row r="443" spans="1:13" s="55" customFormat="1" ht="36.75" customHeight="1">
      <c r="A443" s="50" t="s">
        <v>50</v>
      </c>
      <c r="B443" s="66" t="s">
        <v>364</v>
      </c>
      <c r="C443" s="65">
        <v>90279</v>
      </c>
      <c r="D443" s="21">
        <f t="shared" si="165"/>
        <v>10</v>
      </c>
      <c r="E443" s="40"/>
      <c r="F443" s="40"/>
      <c r="G443" s="40"/>
      <c r="H443" s="21"/>
      <c r="I443" s="40">
        <v>10</v>
      </c>
    </row>
    <row r="444" spans="1:13" s="55" customFormat="1" ht="13.5" thickBot="1">
      <c r="A444" s="51"/>
      <c r="B444" s="67" t="s">
        <v>365</v>
      </c>
      <c r="C444" s="68">
        <v>48361</v>
      </c>
      <c r="D444" s="22">
        <f t="shared" si="165"/>
        <v>0</v>
      </c>
      <c r="E444" s="39"/>
      <c r="F444" s="39"/>
      <c r="G444" s="39"/>
      <c r="H444" s="22"/>
      <c r="I444" s="39">
        <v>0</v>
      </c>
    </row>
    <row r="445" spans="1:13" s="55" customFormat="1" ht="36.75" customHeight="1">
      <c r="A445" s="50" t="s">
        <v>51</v>
      </c>
      <c r="B445" s="66" t="s">
        <v>410</v>
      </c>
      <c r="C445" s="65">
        <v>154473</v>
      </c>
      <c r="D445" s="21">
        <f t="shared" si="165"/>
        <v>10</v>
      </c>
      <c r="E445" s="40"/>
      <c r="F445" s="40"/>
      <c r="G445" s="40"/>
      <c r="H445" s="21"/>
      <c r="I445" s="40">
        <v>10</v>
      </c>
    </row>
    <row r="446" spans="1:13" s="55" customFormat="1" ht="13.5" thickBot="1">
      <c r="A446" s="51"/>
      <c r="B446" s="67" t="s">
        <v>314</v>
      </c>
      <c r="C446" s="68">
        <v>79579</v>
      </c>
      <c r="D446" s="22">
        <f t="shared" si="165"/>
        <v>0</v>
      </c>
      <c r="E446" s="39"/>
      <c r="F446" s="39"/>
      <c r="G446" s="39"/>
      <c r="H446" s="22"/>
      <c r="I446" s="39">
        <v>0</v>
      </c>
    </row>
    <row r="447" spans="1:13" s="55" customFormat="1" ht="29.25" customHeight="1">
      <c r="A447" s="50" t="s">
        <v>52</v>
      </c>
      <c r="B447" s="66" t="s">
        <v>362</v>
      </c>
      <c r="C447" s="65">
        <v>88004</v>
      </c>
      <c r="D447" s="21">
        <f t="shared" si="165"/>
        <v>14091</v>
      </c>
      <c r="E447" s="40"/>
      <c r="F447" s="40"/>
      <c r="G447" s="40"/>
      <c r="H447" s="21">
        <v>14081</v>
      </c>
      <c r="I447" s="40">
        <v>10</v>
      </c>
    </row>
    <row r="448" spans="1:13" s="55" customFormat="1" ht="13.5" thickBot="1">
      <c r="A448" s="51"/>
      <c r="B448" s="67" t="s">
        <v>363</v>
      </c>
      <c r="C448" s="68">
        <v>48171</v>
      </c>
      <c r="D448" s="22">
        <f t="shared" si="165"/>
        <v>10000</v>
      </c>
      <c r="E448" s="39"/>
      <c r="F448" s="39"/>
      <c r="G448" s="39"/>
      <c r="H448" s="22">
        <v>10000</v>
      </c>
      <c r="I448" s="39">
        <v>0</v>
      </c>
    </row>
    <row r="449" spans="1:13" s="55" customFormat="1" ht="13.5" customHeight="1">
      <c r="A449" s="27"/>
      <c r="B449" s="30" t="s">
        <v>86</v>
      </c>
      <c r="C449" s="40">
        <f t="shared" ref="C449:I450" si="167">SUM(C451+C457)</f>
        <v>18448</v>
      </c>
      <c r="D449" s="40">
        <f t="shared" si="167"/>
        <v>14609</v>
      </c>
      <c r="E449" s="40">
        <f t="shared" si="167"/>
        <v>0</v>
      </c>
      <c r="F449" s="40">
        <f t="shared" si="167"/>
        <v>0</v>
      </c>
      <c r="G449" s="40">
        <f t="shared" si="167"/>
        <v>0</v>
      </c>
      <c r="H449" s="40">
        <f t="shared" si="167"/>
        <v>13619</v>
      </c>
      <c r="I449" s="40">
        <f t="shared" si="167"/>
        <v>990</v>
      </c>
    </row>
    <row r="450" spans="1:13" s="55" customFormat="1" ht="13.5" thickBot="1">
      <c r="A450" s="17"/>
      <c r="B450" s="34"/>
      <c r="C450" s="39">
        <f t="shared" si="167"/>
        <v>15985</v>
      </c>
      <c r="D450" s="39">
        <f t="shared" si="167"/>
        <v>13600</v>
      </c>
      <c r="E450" s="39">
        <f t="shared" si="167"/>
        <v>0</v>
      </c>
      <c r="F450" s="39">
        <f t="shared" si="167"/>
        <v>0</v>
      </c>
      <c r="G450" s="39">
        <f t="shared" si="167"/>
        <v>0</v>
      </c>
      <c r="H450" s="39">
        <f t="shared" si="167"/>
        <v>13000</v>
      </c>
      <c r="I450" s="39">
        <f t="shared" si="167"/>
        <v>600</v>
      </c>
    </row>
    <row r="451" spans="1:13" s="55" customFormat="1" ht="12.75">
      <c r="A451" s="27" t="s">
        <v>14</v>
      </c>
      <c r="B451" s="12" t="s">
        <v>113</v>
      </c>
      <c r="C451" s="40">
        <f>SUM(C453+C455)</f>
        <v>17548</v>
      </c>
      <c r="D451" s="40">
        <f t="shared" ref="D451:I452" si="168">SUM(D453+D455)</f>
        <v>14124</v>
      </c>
      <c r="E451" s="40">
        <f t="shared" si="168"/>
        <v>0</v>
      </c>
      <c r="F451" s="40">
        <f t="shared" si="168"/>
        <v>0</v>
      </c>
      <c r="G451" s="40">
        <f t="shared" si="168"/>
        <v>0</v>
      </c>
      <c r="H451" s="40">
        <f t="shared" si="168"/>
        <v>13619</v>
      </c>
      <c r="I451" s="40">
        <f t="shared" si="168"/>
        <v>505</v>
      </c>
    </row>
    <row r="452" spans="1:13" s="55" customFormat="1" ht="13.5" thickBot="1">
      <c r="A452" s="17"/>
      <c r="B452" s="12"/>
      <c r="C452" s="39">
        <f>SUM(C454+C456)</f>
        <v>15585</v>
      </c>
      <c r="D452" s="39">
        <f t="shared" si="168"/>
        <v>13400</v>
      </c>
      <c r="E452" s="39">
        <f t="shared" si="168"/>
        <v>0</v>
      </c>
      <c r="F452" s="39">
        <f t="shared" si="168"/>
        <v>0</v>
      </c>
      <c r="G452" s="39">
        <f t="shared" si="168"/>
        <v>0</v>
      </c>
      <c r="H452" s="39">
        <f t="shared" si="168"/>
        <v>13000</v>
      </c>
      <c r="I452" s="39">
        <f t="shared" si="168"/>
        <v>400</v>
      </c>
      <c r="J452" s="114"/>
      <c r="K452" s="114"/>
      <c r="L452" s="114"/>
      <c r="M452" s="114"/>
    </row>
    <row r="453" spans="1:13" s="114" customFormat="1" ht="27.75" customHeight="1">
      <c r="A453" s="107" t="s">
        <v>43</v>
      </c>
      <c r="B453" s="66" t="s">
        <v>203</v>
      </c>
      <c r="C453" s="108">
        <v>9345</v>
      </c>
      <c r="D453" s="88">
        <f t="shared" ref="D453:D456" si="169">SUM(E453+F453+G453+H453+I453)</f>
        <v>7751</v>
      </c>
      <c r="E453" s="89"/>
      <c r="F453" s="89"/>
      <c r="G453" s="89"/>
      <c r="H453" s="88">
        <v>7251</v>
      </c>
      <c r="I453" s="89">
        <v>500</v>
      </c>
    </row>
    <row r="454" spans="1:13" s="114" customFormat="1" ht="13.5" thickBot="1">
      <c r="A454" s="109"/>
      <c r="B454" s="67" t="s">
        <v>304</v>
      </c>
      <c r="C454" s="110">
        <v>8345</v>
      </c>
      <c r="D454" s="93">
        <f t="shared" si="169"/>
        <v>7400</v>
      </c>
      <c r="E454" s="92"/>
      <c r="F454" s="92"/>
      <c r="G454" s="92"/>
      <c r="H454" s="93">
        <v>7000</v>
      </c>
      <c r="I454" s="92">
        <v>400</v>
      </c>
    </row>
    <row r="455" spans="1:13" s="114" customFormat="1" ht="27" customHeight="1">
      <c r="A455" s="107" t="s">
        <v>42</v>
      </c>
      <c r="B455" s="66" t="s">
        <v>202</v>
      </c>
      <c r="C455" s="108">
        <v>8203</v>
      </c>
      <c r="D455" s="88">
        <f t="shared" si="169"/>
        <v>6373</v>
      </c>
      <c r="E455" s="89"/>
      <c r="F455" s="89"/>
      <c r="G455" s="89"/>
      <c r="H455" s="88">
        <v>6368</v>
      </c>
      <c r="I455" s="89">
        <v>5</v>
      </c>
    </row>
    <row r="456" spans="1:13" s="114" customFormat="1" ht="13.5" thickBot="1">
      <c r="A456" s="109"/>
      <c r="B456" s="67" t="s">
        <v>305</v>
      </c>
      <c r="C456" s="110">
        <v>7240</v>
      </c>
      <c r="D456" s="93">
        <f t="shared" si="169"/>
        <v>6000</v>
      </c>
      <c r="E456" s="92"/>
      <c r="F456" s="92"/>
      <c r="G456" s="92"/>
      <c r="H456" s="93">
        <v>6000</v>
      </c>
      <c r="I456" s="92">
        <v>0</v>
      </c>
      <c r="J456" s="55"/>
      <c r="K456" s="55"/>
      <c r="L456" s="55"/>
      <c r="M456" s="55"/>
    </row>
    <row r="457" spans="1:13" s="55" customFormat="1" ht="13.5" customHeight="1">
      <c r="A457" s="27" t="s">
        <v>15</v>
      </c>
      <c r="B457" s="12" t="s">
        <v>16</v>
      </c>
      <c r="C457" s="40">
        <f>SUM(C459+C461)</f>
        <v>900</v>
      </c>
      <c r="D457" s="40">
        <f t="shared" ref="D457:I457" si="170">SUM(D459+D461)</f>
        <v>485</v>
      </c>
      <c r="E457" s="40">
        <f t="shared" si="170"/>
        <v>0</v>
      </c>
      <c r="F457" s="40">
        <f t="shared" si="170"/>
        <v>0</v>
      </c>
      <c r="G457" s="40">
        <f t="shared" si="170"/>
        <v>0</v>
      </c>
      <c r="H457" s="40">
        <f t="shared" si="170"/>
        <v>0</v>
      </c>
      <c r="I457" s="40">
        <f t="shared" si="170"/>
        <v>485</v>
      </c>
    </row>
    <row r="458" spans="1:13" s="55" customFormat="1" ht="13.5" thickBot="1">
      <c r="A458" s="17"/>
      <c r="B458" s="34"/>
      <c r="C458" s="39">
        <f>SUM(C462)</f>
        <v>400</v>
      </c>
      <c r="D458" s="39">
        <f t="shared" ref="D458:I458" si="171">SUM(D462)</f>
        <v>200</v>
      </c>
      <c r="E458" s="39">
        <f t="shared" si="171"/>
        <v>0</v>
      </c>
      <c r="F458" s="39">
        <f t="shared" si="171"/>
        <v>0</v>
      </c>
      <c r="G458" s="39">
        <f t="shared" si="171"/>
        <v>0</v>
      </c>
      <c r="H458" s="39">
        <f t="shared" si="171"/>
        <v>0</v>
      </c>
      <c r="I458" s="39">
        <f t="shared" si="171"/>
        <v>200</v>
      </c>
    </row>
    <row r="459" spans="1:13" s="55" customFormat="1" ht="14.25" customHeight="1" thickBot="1">
      <c r="A459" s="17" t="s">
        <v>7</v>
      </c>
      <c r="B459" s="5" t="s">
        <v>9</v>
      </c>
      <c r="C459" s="39">
        <f t="shared" ref="C459:I459" si="172">SUM(C460:C460)</f>
        <v>400</v>
      </c>
      <c r="D459" s="39">
        <f t="shared" si="172"/>
        <v>250</v>
      </c>
      <c r="E459" s="39">
        <f t="shared" si="172"/>
        <v>0</v>
      </c>
      <c r="F459" s="39">
        <f t="shared" si="172"/>
        <v>0</v>
      </c>
      <c r="G459" s="39">
        <f t="shared" si="172"/>
        <v>0</v>
      </c>
      <c r="H459" s="39">
        <f t="shared" si="172"/>
        <v>0</v>
      </c>
      <c r="I459" s="39">
        <f t="shared" si="172"/>
        <v>250</v>
      </c>
      <c r="J459" s="75"/>
      <c r="K459" s="75"/>
      <c r="L459" s="75"/>
      <c r="M459" s="75"/>
    </row>
    <row r="460" spans="1:13" s="75" customFormat="1" ht="39" thickBot="1">
      <c r="A460" s="17" t="s">
        <v>45</v>
      </c>
      <c r="B460" s="25" t="s">
        <v>243</v>
      </c>
      <c r="C460" s="39">
        <v>400</v>
      </c>
      <c r="D460" s="22">
        <f t="shared" ref="D460" si="173">SUM(E460+F460+G460+H460+I460)</f>
        <v>250</v>
      </c>
      <c r="E460" s="39"/>
      <c r="F460" s="39"/>
      <c r="G460" s="39"/>
      <c r="H460" s="22"/>
      <c r="I460" s="39">
        <v>250</v>
      </c>
      <c r="J460" s="55"/>
      <c r="K460" s="55"/>
      <c r="L460" s="55"/>
      <c r="M460" s="55"/>
    </row>
    <row r="461" spans="1:13" s="55" customFormat="1" ht="13.5" customHeight="1">
      <c r="A461" s="16" t="s">
        <v>11</v>
      </c>
      <c r="B461" s="33" t="s">
        <v>12</v>
      </c>
      <c r="C461" s="40">
        <f>SUM(C463)</f>
        <v>500</v>
      </c>
      <c r="D461" s="40">
        <f t="shared" ref="D461:I462" si="174">SUM(D463)</f>
        <v>235</v>
      </c>
      <c r="E461" s="40">
        <f t="shared" si="174"/>
        <v>0</v>
      </c>
      <c r="F461" s="40">
        <f t="shared" si="174"/>
        <v>0</v>
      </c>
      <c r="G461" s="40">
        <f t="shared" si="174"/>
        <v>0</v>
      </c>
      <c r="H461" s="40">
        <f t="shared" si="174"/>
        <v>0</v>
      </c>
      <c r="I461" s="40">
        <f t="shared" si="174"/>
        <v>235</v>
      </c>
    </row>
    <row r="462" spans="1:13" s="55" customFormat="1" ht="14.25" customHeight="1" thickBot="1">
      <c r="A462" s="17"/>
      <c r="B462" s="34"/>
      <c r="C462" s="39">
        <f>SUM(C464)</f>
        <v>400</v>
      </c>
      <c r="D462" s="39">
        <f t="shared" si="174"/>
        <v>200</v>
      </c>
      <c r="E462" s="39">
        <f t="shared" si="174"/>
        <v>0</v>
      </c>
      <c r="F462" s="39">
        <f t="shared" si="174"/>
        <v>0</v>
      </c>
      <c r="G462" s="39">
        <f t="shared" si="174"/>
        <v>0</v>
      </c>
      <c r="H462" s="39">
        <f t="shared" si="174"/>
        <v>0</v>
      </c>
      <c r="I462" s="39">
        <f t="shared" si="174"/>
        <v>200</v>
      </c>
      <c r="J462" s="116"/>
      <c r="K462" s="116"/>
      <c r="L462" s="116"/>
      <c r="M462" s="116"/>
    </row>
    <row r="463" spans="1:13" s="116" customFormat="1">
      <c r="A463" s="16" t="s">
        <v>42</v>
      </c>
      <c r="B463" s="33" t="s">
        <v>282</v>
      </c>
      <c r="C463" s="38">
        <v>500</v>
      </c>
      <c r="D463" s="37">
        <f>SUM(E463+F463+G463+H463+I463)</f>
        <v>235</v>
      </c>
      <c r="E463" s="38"/>
      <c r="F463" s="38"/>
      <c r="G463" s="38"/>
      <c r="H463" s="37"/>
      <c r="I463" s="38">
        <v>235</v>
      </c>
    </row>
    <row r="464" spans="1:13" s="116" customFormat="1" ht="15" thickBot="1">
      <c r="A464" s="17"/>
      <c r="B464" s="34"/>
      <c r="C464" s="39">
        <v>400</v>
      </c>
      <c r="D464" s="22">
        <f>SUM(E464+F464+G464+H464+I464)</f>
        <v>200</v>
      </c>
      <c r="E464" s="39"/>
      <c r="F464" s="39"/>
      <c r="G464" s="39"/>
      <c r="H464" s="22"/>
      <c r="I464" s="39">
        <v>200</v>
      </c>
    </row>
    <row r="465" spans="1:13" s="116" customFormat="1">
      <c r="A465" s="117"/>
      <c r="B465" s="12"/>
      <c r="C465" s="13"/>
      <c r="D465" s="13"/>
      <c r="E465" s="13"/>
      <c r="F465" s="13"/>
      <c r="G465" s="13"/>
      <c r="H465" s="13"/>
      <c r="I465" s="13"/>
    </row>
    <row r="466" spans="1:13" s="116" customFormat="1">
      <c r="A466" s="117"/>
      <c r="B466" s="12"/>
      <c r="C466" s="13"/>
      <c r="D466" s="13"/>
      <c r="E466" s="13"/>
      <c r="F466" s="13"/>
      <c r="G466" s="13"/>
      <c r="H466" s="13"/>
      <c r="I466" s="13"/>
      <c r="J466" s="55"/>
      <c r="K466" s="55"/>
      <c r="L466" s="55"/>
      <c r="M466" s="55"/>
    </row>
    <row r="467" spans="1:13" s="55" customFormat="1" ht="12.75">
      <c r="A467" s="9"/>
      <c r="B467" s="12" t="s">
        <v>344</v>
      </c>
      <c r="C467" s="12"/>
      <c r="E467" s="12"/>
      <c r="F467" s="12"/>
      <c r="G467" s="12"/>
      <c r="H467" s="12"/>
    </row>
    <row r="468" spans="1:13" s="55" customFormat="1" ht="12.75">
      <c r="A468" s="9"/>
      <c r="B468" s="12" t="s">
        <v>268</v>
      </c>
      <c r="C468" s="12"/>
      <c r="D468" s="12" t="s">
        <v>129</v>
      </c>
      <c r="E468" s="12"/>
      <c r="F468" s="12"/>
      <c r="G468" s="12"/>
      <c r="H468" s="12" t="s">
        <v>148</v>
      </c>
      <c r="I468" s="12"/>
    </row>
    <row r="469" spans="1:13" s="55" customFormat="1" ht="12.75">
      <c r="A469" s="9"/>
      <c r="C469" s="12"/>
      <c r="D469" s="12" t="s">
        <v>317</v>
      </c>
      <c r="E469" s="12"/>
      <c r="F469" s="12"/>
      <c r="G469" s="12"/>
      <c r="H469" s="12" t="s">
        <v>369</v>
      </c>
      <c r="I469" s="12"/>
    </row>
    <row r="470" spans="1:13" s="55" customFormat="1" ht="12.75">
      <c r="A470" s="9"/>
      <c r="B470" s="12"/>
      <c r="C470" s="12"/>
      <c r="E470" s="12"/>
      <c r="F470" s="12"/>
      <c r="G470" s="12"/>
      <c r="H470" s="12"/>
    </row>
    <row r="471" spans="1:13" s="55" customFormat="1">
      <c r="A471" s="9"/>
      <c r="B471" s="12"/>
      <c r="C471" s="12"/>
      <c r="E471" s="12"/>
      <c r="F471" s="12"/>
      <c r="G471" s="12"/>
      <c r="H471" s="12"/>
      <c r="J471" s="18"/>
      <c r="K471" s="18"/>
      <c r="L471" s="18"/>
      <c r="M471" s="18"/>
    </row>
  </sheetData>
  <printOptions horizontalCentered="1"/>
  <pageMargins left="0" right="0" top="0.5" bottom="0.5" header="0" footer="0"/>
  <pageSetup paperSize="9" scale="85" orientation="landscape" r:id="rId1"/>
  <headerFooter alignWithMargins="0">
    <oddFooter>&amp;Lmunicipiul baia mare
directia investitii&amp;RPage &amp;P</oddFooter>
  </headerFooter>
  <rowBreaks count="13" manualBreakCount="13">
    <brk id="44" max="8" man="1"/>
    <brk id="80" max="8" man="1"/>
    <brk id="108" max="8" man="1"/>
    <brk id="130" max="8" man="1"/>
    <brk id="161" max="8" man="1"/>
    <brk id="232" max="8" man="1"/>
    <brk id="263" max="8" man="1"/>
    <brk id="300" max="8" man="1"/>
    <brk id="332" max="8" man="1"/>
    <brk id="366" max="8" man="1"/>
    <brk id="397" max="8" man="1"/>
    <brk id="430" max="8" man="1"/>
    <brk id="456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buget_18.03.2025</vt:lpstr>
      <vt:lpstr>buget_18.03.2025!Print_Area</vt:lpstr>
      <vt:lpstr>buget_18.03.2025!Print_Titles</vt:lpstr>
    </vt:vector>
  </TitlesOfParts>
  <Company>primaria baia mare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contabilitate7</dc:creator>
  <cp:lastModifiedBy>contabilitate7</cp:lastModifiedBy>
  <cp:lastPrinted>2025-03-18T13:20:05Z</cp:lastPrinted>
  <dcterms:created xsi:type="dcterms:W3CDTF">2001-02-06T15:04:23Z</dcterms:created>
  <dcterms:modified xsi:type="dcterms:W3CDTF">2025-03-18T13:41:15Z</dcterms:modified>
</cp:coreProperties>
</file>